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rmyeitaas.sharepoint-mil.us/teams/G3WEATHER-WXSHAREDDRIVE/Shared Documents/WX SHARED DRIVE/3DRC WX PRODUCTS/KOZR/KOZR CLIMO/2024 CLIMO/2024 KHEY/"/>
    </mc:Choice>
  </mc:AlternateContent>
  <xr:revisionPtr revIDLastSave="0" documentId="13_ncr:1_{3B2CB1D7-1BFC-4980-AA7E-20BB443EEB0A}" xr6:coauthVersionLast="47" xr6:coauthVersionMax="47" xr10:uidLastSave="{00000000-0000-0000-0000-000000000000}"/>
  <bookViews>
    <workbookView xWindow="-24300" yWindow="555" windowWidth="23865" windowHeight="14115" tabRatio="761" firstSheet="8" activeTab="11" xr2:uid="{00000000-000D-0000-FFFF-FFFF00000000}"/>
  </bookViews>
  <sheets>
    <sheet name="JAN" sheetId="1" r:id="rId1"/>
    <sheet name="FEB" sheetId="26" r:id="rId2"/>
    <sheet name="MAR" sheetId="29" r:id="rId3"/>
    <sheet name="APR" sheetId="33" r:id="rId4"/>
    <sheet name="MAY" sheetId="34" r:id="rId5"/>
    <sheet name="JUN" sheetId="35" r:id="rId6"/>
    <sheet name="JUL" sheetId="36" r:id="rId7"/>
    <sheet name="AUG" sheetId="37" r:id="rId8"/>
    <sheet name="SEP" sheetId="38" r:id="rId9"/>
    <sheet name="OCT" sheetId="39" r:id="rId10"/>
    <sheet name="NOV" sheetId="40" r:id="rId11"/>
    <sheet name="DEC" sheetId="41" r:id="rId12"/>
    <sheet name="SUM" sheetId="13" r:id="rId13"/>
  </sheets>
  <externalReferences>
    <externalReference r:id="rId14"/>
  </externalReferences>
  <definedNames>
    <definedName name="\h" localSheetId="3">APR!#REF!</definedName>
    <definedName name="\h" localSheetId="7">AUG!#REF!</definedName>
    <definedName name="\h" localSheetId="11">DEC!#REF!</definedName>
    <definedName name="\h" localSheetId="1">FEB!#REF!</definedName>
    <definedName name="\h" localSheetId="6">JUL!#REF!</definedName>
    <definedName name="\h" localSheetId="5">JUN!#REF!</definedName>
    <definedName name="\h" localSheetId="2">MAR!#REF!</definedName>
    <definedName name="\h" localSheetId="4">MAY!#REF!</definedName>
    <definedName name="\h" localSheetId="10">NOV!#REF!</definedName>
    <definedName name="\h" localSheetId="9">OCT!#REF!</definedName>
    <definedName name="\h" localSheetId="8">SEP!#REF!</definedName>
    <definedName name="\h" localSheetId="12">SUM!#REF!</definedName>
    <definedName name="\h">JAN!#REF!</definedName>
    <definedName name="_GRP_1_DEGDAYS_" localSheetId="3">APR!$D$12:$D$42</definedName>
    <definedName name="_GRP_1_DEGDAYS_" localSheetId="7">AUG!$D$12:$D$42</definedName>
    <definedName name="_GRP_1_DEGDAYS_" localSheetId="11">DEC!$D$12:$D$42</definedName>
    <definedName name="_GRP_1_DEGDAYS_" localSheetId="1">FEB!$D$12:$D$42</definedName>
    <definedName name="_GRP_1_DEGDAYS_" localSheetId="6">JUL!$D$12:$D$42</definedName>
    <definedName name="_GRP_1_DEGDAYS_" localSheetId="5">JUN!$D$12:$D$42</definedName>
    <definedName name="_GRP_1_DEGDAYS_" localSheetId="2">MAR!$D$12:$D$42</definedName>
    <definedName name="_GRP_1_DEGDAYS_" localSheetId="4">MAY!$D$12:$D$42</definedName>
    <definedName name="_GRP_1_DEGDAYS_" localSheetId="10">NOV!$D$12:$D$42</definedName>
    <definedName name="_GRP_1_DEGDAYS_" localSheetId="9">OCT!$D$12:$D$42</definedName>
    <definedName name="_GRP_1_DEGDAYS_" localSheetId="8">SEP!$D$12:$D$42</definedName>
    <definedName name="_GRP_1_DEGDAYS_" localSheetId="12">SUM!#REF!</definedName>
    <definedName name="_GRP_1_DEGDAYS_">JAN!$D$12:$D$42</definedName>
    <definedName name="_GRP_1_PRECIP__" localSheetId="3">APR!$F$12:$F$42</definedName>
    <definedName name="_GRP_1_PRECIP__" localSheetId="7">AUG!$F$12:$F$42</definedName>
    <definedName name="_GRP_1_PRECIP__" localSheetId="11">DEC!$F$12:$F$42</definedName>
    <definedName name="_GRP_1_PRECIP__" localSheetId="1">FEB!$F$12:$F$42</definedName>
    <definedName name="_GRP_1_PRECIP__" localSheetId="6">JUL!$F$12:$F$42</definedName>
    <definedName name="_GRP_1_PRECIP__" localSheetId="5">JUN!$F$12:$F$42</definedName>
    <definedName name="_GRP_1_PRECIP__" localSheetId="2">MAR!$F$12:$F$42</definedName>
    <definedName name="_GRP_1_PRECIP__" localSheetId="4">MAY!$F$12:$F$42</definedName>
    <definedName name="_GRP_1_PRECIP__" localSheetId="10">NOV!$F$12:$F$42</definedName>
    <definedName name="_GRP_1_PRECIP__" localSheetId="9">OCT!$F$12:$F$42</definedName>
    <definedName name="_GRP_1_PRECIP__" localSheetId="8">SEP!$F$12:$F$42</definedName>
    <definedName name="_GRP_1_PRECIP__" localSheetId="12">SUM!#REF!</definedName>
    <definedName name="_GRP_1_PRECIP__">JAN!$F$12:$F$42</definedName>
    <definedName name="_GRP_1_TEMPS___" localSheetId="3">APR!$B$12:$B$42</definedName>
    <definedName name="_GRP_1_TEMPS___" localSheetId="7">AUG!$B$12:$B$42</definedName>
    <definedName name="_GRP_1_TEMPS___" localSheetId="11">DEC!$B$12:$B$42</definedName>
    <definedName name="_GRP_1_TEMPS___" localSheetId="1">FEB!$B$12:$B$42</definedName>
    <definedName name="_GRP_1_TEMPS___" localSheetId="6">JUL!$B$12:$B$42</definedName>
    <definedName name="_GRP_1_TEMPS___" localSheetId="5">JUN!$B$12:$B$42</definedName>
    <definedName name="_GRP_1_TEMPS___" localSheetId="2">MAR!$B$12:$B$42</definedName>
    <definedName name="_GRP_1_TEMPS___" localSheetId="4">MAY!$B$12:$B$42</definedName>
    <definedName name="_GRP_1_TEMPS___" localSheetId="10">NOV!$B$12:$B$42</definedName>
    <definedName name="_GRP_1_TEMPS___" localSheetId="9">OCT!$B$12:$B$42</definedName>
    <definedName name="_GRP_1_TEMPS___" localSheetId="8">SEP!$B$12:$B$42</definedName>
    <definedName name="_GRP_1_TEMPS___" localSheetId="12">SUM!#REF!</definedName>
    <definedName name="_GRP_1_TEMPS___">JAN!$B$12:$B$42</definedName>
    <definedName name="_GRP_1_WINDS___" localSheetId="3">APR!$J$12:$J$42</definedName>
    <definedName name="_GRP_1_WINDS___" localSheetId="7">AUG!$J$12:$J$42</definedName>
    <definedName name="_GRP_1_WINDS___" localSheetId="11">DEC!$J$12:$J$42</definedName>
    <definedName name="_GRP_1_WINDS___" localSheetId="1">FEB!$J$12:$J$42</definedName>
    <definedName name="_GRP_1_WINDS___" localSheetId="6">JUL!$J$12:$J$42</definedName>
    <definedName name="_GRP_1_WINDS___" localSheetId="5">JUN!$J$12:$J$42</definedName>
    <definedName name="_GRP_1_WINDS___" localSheetId="2">MAR!$J$12:$J$42</definedName>
    <definedName name="_GRP_1_WINDS___" localSheetId="4">MAY!$J$12:$J$42</definedName>
    <definedName name="_GRP_1_WINDS___" localSheetId="10">NOV!$J$12:$J$42</definedName>
    <definedName name="_GRP_1_WINDS___" localSheetId="9">OCT!$J$12:$J$42</definedName>
    <definedName name="_GRP_1_WINDS___" localSheetId="8">SEP!$J$12:$J$42</definedName>
    <definedName name="_GRP_1_WINDS___" localSheetId="12">SUM!#REF!</definedName>
    <definedName name="_GRP_1_WINDS___">JAN!$J$12:$J$42</definedName>
    <definedName name="_GRP_2_DEGDAYS_" localSheetId="3">APR!$E$12:$E$42</definedName>
    <definedName name="_GRP_2_DEGDAYS_" localSheetId="7">AUG!$E$12:$E$42</definedName>
    <definedName name="_GRP_2_DEGDAYS_" localSheetId="11">DEC!$E$12:$E$42</definedName>
    <definedName name="_GRP_2_DEGDAYS_" localSheetId="1">FEB!$E$12:$E$42</definedName>
    <definedName name="_GRP_2_DEGDAYS_" localSheetId="6">JUL!$E$12:$E$42</definedName>
    <definedName name="_GRP_2_DEGDAYS_" localSheetId="5">JUN!$E$12:$E$42</definedName>
    <definedName name="_GRP_2_DEGDAYS_" localSheetId="2">MAR!$E$12:$E$42</definedName>
    <definedName name="_GRP_2_DEGDAYS_" localSheetId="4">MAY!$E$12:$E$42</definedName>
    <definedName name="_GRP_2_DEGDAYS_" localSheetId="10">NOV!$E$12:$E$42</definedName>
    <definedName name="_GRP_2_DEGDAYS_" localSheetId="9">OCT!$E$12:$E$42</definedName>
    <definedName name="_GRP_2_DEGDAYS_" localSheetId="8">SEP!$E$12:$E$42</definedName>
    <definedName name="_GRP_2_DEGDAYS_" localSheetId="12">SUM!#REF!</definedName>
    <definedName name="_GRP_2_DEGDAYS_">JAN!$E$12:$E$42</definedName>
    <definedName name="_GRP_2_PRECIP__" localSheetId="3">APR!$H$12:$H$42</definedName>
    <definedName name="_GRP_2_PRECIP__" localSheetId="7">AUG!$H$12:$H$42</definedName>
    <definedName name="_GRP_2_PRECIP__" localSheetId="11">DEC!$H$12:$H$42</definedName>
    <definedName name="_GRP_2_PRECIP__" localSheetId="1">FEB!$H$12:$H$42</definedName>
    <definedName name="_GRP_2_PRECIP__" localSheetId="6">JUL!$H$12:$H$42</definedName>
    <definedName name="_GRP_2_PRECIP__" localSheetId="5">JUN!$H$12:$H$42</definedName>
    <definedName name="_GRP_2_PRECIP__" localSheetId="2">MAR!$H$12:$H$42</definedName>
    <definedName name="_GRP_2_PRECIP__" localSheetId="4">MAY!$H$12:$H$42</definedName>
    <definedName name="_GRP_2_PRECIP__" localSheetId="10">NOV!$H$12:$H$42</definedName>
    <definedName name="_GRP_2_PRECIP__" localSheetId="9">OCT!$H$12:$H$42</definedName>
    <definedName name="_GRP_2_PRECIP__" localSheetId="8">SEP!$H$12:$H$42</definedName>
    <definedName name="_GRP_2_PRECIP__" localSheetId="12">SUM!#REF!</definedName>
    <definedName name="_GRP_2_PRECIP__">JAN!$H$12:$H$42</definedName>
    <definedName name="_GRP_2_TEMPS___" localSheetId="3">APR!$C$12:$C$42</definedName>
    <definedName name="_GRP_2_TEMPS___" localSheetId="7">AUG!$C$12:$C$42</definedName>
    <definedName name="_GRP_2_TEMPS___" localSheetId="11">DEC!$C$12:$C$42</definedName>
    <definedName name="_GRP_2_TEMPS___" localSheetId="1">FEB!$C$12:$C$42</definedName>
    <definedName name="_GRP_2_TEMPS___" localSheetId="6">JUL!$C$12:$C$42</definedName>
    <definedName name="_GRP_2_TEMPS___" localSheetId="5">JUN!$C$12:$C$42</definedName>
    <definedName name="_GRP_2_TEMPS___" localSheetId="2">MAR!$C$12:$C$42</definedName>
    <definedName name="_GRP_2_TEMPS___" localSheetId="4">MAY!$C$12:$C$42</definedName>
    <definedName name="_GRP_2_TEMPS___" localSheetId="10">NOV!$C$12:$C$42</definedName>
    <definedName name="_GRP_2_TEMPS___" localSheetId="9">OCT!$C$12:$C$42</definedName>
    <definedName name="_GRP_2_TEMPS___" localSheetId="8">SEP!$C$12:$C$42</definedName>
    <definedName name="_GRP_2_TEMPS___" localSheetId="12">SUM!#REF!</definedName>
    <definedName name="_GRP_2_TEMPS___">JAN!$C$12:$C$42</definedName>
    <definedName name="_GRP_X_DEGDAYS_" localSheetId="3">APR!$A$12:$A$42</definedName>
    <definedName name="_GRP_X_DEGDAYS_" localSheetId="7">AUG!$A$12:$A$42</definedName>
    <definedName name="_GRP_X_DEGDAYS_" localSheetId="11">DEC!$A$12:$A$42</definedName>
    <definedName name="_GRP_X_DEGDAYS_" localSheetId="1">FEB!$A$12:$A$42</definedName>
    <definedName name="_GRP_X_DEGDAYS_" localSheetId="6">JUL!$A$12:$A$42</definedName>
    <definedName name="_GRP_X_DEGDAYS_" localSheetId="5">JUN!$A$12:$A$42</definedName>
    <definedName name="_GRP_X_DEGDAYS_" localSheetId="2">MAR!$A$12:$A$42</definedName>
    <definedName name="_GRP_X_DEGDAYS_" localSheetId="4">MAY!$A$12:$A$42</definedName>
    <definedName name="_GRP_X_DEGDAYS_" localSheetId="10">NOV!$A$12:$A$42</definedName>
    <definedName name="_GRP_X_DEGDAYS_" localSheetId="9">OCT!$A$12:$A$42</definedName>
    <definedName name="_GRP_X_DEGDAYS_" localSheetId="8">SEP!$A$12:$A$42</definedName>
    <definedName name="_GRP_X_DEGDAYS_" localSheetId="12">SUM!#REF!</definedName>
    <definedName name="_GRP_X_DEGDAYS_">JAN!$A$12:$A$42</definedName>
    <definedName name="_GRP_X_PRECIP__" localSheetId="3">APR!$A$12:$A$42</definedName>
    <definedName name="_GRP_X_PRECIP__" localSheetId="7">AUG!$A$12:$A$42</definedName>
    <definedName name="_GRP_X_PRECIP__" localSheetId="11">DEC!$A$12:$A$42</definedName>
    <definedName name="_GRP_X_PRECIP__" localSheetId="1">FEB!$A$12:$A$42</definedName>
    <definedName name="_GRP_X_PRECIP__" localSheetId="6">JUL!$A$12:$A$42</definedName>
    <definedName name="_GRP_X_PRECIP__" localSheetId="5">JUN!$A$12:$A$42</definedName>
    <definedName name="_GRP_X_PRECIP__" localSheetId="2">MAR!$A$12:$A$42</definedName>
    <definedName name="_GRP_X_PRECIP__" localSheetId="4">MAY!$A$12:$A$42</definedName>
    <definedName name="_GRP_X_PRECIP__" localSheetId="10">NOV!$A$12:$A$42</definedName>
    <definedName name="_GRP_X_PRECIP__" localSheetId="9">OCT!$A$12:$A$42</definedName>
    <definedName name="_GRP_X_PRECIP__" localSheetId="8">SEP!$A$12:$A$42</definedName>
    <definedName name="_GRP_X_PRECIP__" localSheetId="12">SUM!#REF!</definedName>
    <definedName name="_GRP_X_PRECIP__">JAN!$A$12:$A$42</definedName>
    <definedName name="_GRP_X_TEMPS___" localSheetId="3">APR!$A$12:$A$42</definedName>
    <definedName name="_GRP_X_TEMPS___" localSheetId="7">AUG!$A$12:$A$42</definedName>
    <definedName name="_GRP_X_TEMPS___" localSheetId="11">DEC!$A$12:$A$42</definedName>
    <definedName name="_GRP_X_TEMPS___" localSheetId="1">FEB!$A$12:$A$42</definedName>
    <definedName name="_GRP_X_TEMPS___" localSheetId="6">JUL!$A$12:$A$42</definedName>
    <definedName name="_GRP_X_TEMPS___" localSheetId="5">JUN!$A$12:$A$42</definedName>
    <definedName name="_GRP_X_TEMPS___" localSheetId="2">MAR!$A$12:$A$42</definedName>
    <definedName name="_GRP_X_TEMPS___" localSheetId="4">MAY!$A$12:$A$42</definedName>
    <definedName name="_GRP_X_TEMPS___" localSheetId="10">NOV!$A$12:$A$42</definedName>
    <definedName name="_GRP_X_TEMPS___" localSheetId="9">OCT!$A$12:$A$42</definedName>
    <definedName name="_GRP_X_TEMPS___" localSheetId="8">SEP!$A$12:$A$42</definedName>
    <definedName name="_GRP_X_TEMPS___" localSheetId="12">SUM!#REF!</definedName>
    <definedName name="_GRP_X_TEMPS___">JAN!$A$12:$A$42</definedName>
    <definedName name="_GRP_X_WINDS___" localSheetId="3">APR!$A$12:$A$42</definedName>
    <definedName name="_GRP_X_WINDS___" localSheetId="7">AUG!$A$12:$A$42</definedName>
    <definedName name="_GRP_X_WINDS___" localSheetId="11">DEC!$A$12:$A$42</definedName>
    <definedName name="_GRP_X_WINDS___" localSheetId="1">FEB!$A$12:$A$42</definedName>
    <definedName name="_GRP_X_WINDS___" localSheetId="6">JUL!$A$12:$A$42</definedName>
    <definedName name="_GRP_X_WINDS___" localSheetId="5">JUN!$A$12:$A$42</definedName>
    <definedName name="_GRP_X_WINDS___" localSheetId="2">MAR!$A$12:$A$42</definedName>
    <definedName name="_GRP_X_WINDS___" localSheetId="4">MAY!$A$12:$A$42</definedName>
    <definedName name="_GRP_X_WINDS___" localSheetId="10">NOV!$A$12:$A$42</definedName>
    <definedName name="_GRP_X_WINDS___" localSheetId="9">OCT!$A$12:$A$42</definedName>
    <definedName name="_GRP_X_WINDS___" localSheetId="8">SEP!$A$12:$A$42</definedName>
    <definedName name="_GRP_X_WINDS___" localSheetId="12">SUM!#REF!</definedName>
    <definedName name="_GRP_X_WINDS___">JAN!$A$12:$A$42</definedName>
    <definedName name="HELP" localSheetId="3">APR!$A$62:$G$113</definedName>
    <definedName name="HELP" localSheetId="7">AUG!$A$62:$G$113</definedName>
    <definedName name="HELP" localSheetId="11">DEC!$A$62:$G$113</definedName>
    <definedName name="HELP" localSheetId="1">FEB!$A$62:$G$113</definedName>
    <definedName name="HELP" localSheetId="6">JUL!$A$62:$G$113</definedName>
    <definedName name="HELP" localSheetId="5">JUN!$A$62:$G$113</definedName>
    <definedName name="HELP" localSheetId="2">MAR!$A$62:$G$113</definedName>
    <definedName name="HELP" localSheetId="4">MAY!$A$62:$G$113</definedName>
    <definedName name="HELP" localSheetId="10">NOV!$A$62:$G$113</definedName>
    <definedName name="HELP" localSheetId="9">OCT!$A$62:$G$113</definedName>
    <definedName name="HELP" localSheetId="8">SEP!$A$62:$G$113</definedName>
    <definedName name="HELP" localSheetId="12">SUM!$A$17:$G$68</definedName>
    <definedName name="HELP">JAN!$A$62:$G$113</definedName>
    <definedName name="_xlnm.Print_Area" localSheetId="3">APR!$A$1:$L$58</definedName>
    <definedName name="_xlnm.Print_Area" localSheetId="7">AUG!$A$1:$L$58</definedName>
    <definedName name="_xlnm.Print_Area" localSheetId="11">DEC!$A$1:$L$58</definedName>
    <definedName name="_xlnm.Print_Area" localSheetId="1">FEB!$A$1:$L$58</definedName>
    <definedName name="_xlnm.Print_Area" localSheetId="0">JAN!$A$1:$L$58</definedName>
    <definedName name="_xlnm.Print_Area" localSheetId="6">JUL!$A$1:$L$58</definedName>
    <definedName name="_xlnm.Print_Area" localSheetId="5">JUN!$A$1:$L$58</definedName>
    <definedName name="_xlnm.Print_Area" localSheetId="2">MAR!$A$1:$L$58</definedName>
    <definedName name="_xlnm.Print_Area" localSheetId="4">MAY!$A$1:$L$58</definedName>
    <definedName name="_xlnm.Print_Area" localSheetId="10">NOV!$A$1:$L$58</definedName>
    <definedName name="_xlnm.Print_Area" localSheetId="9">OCT!$A$1:$L$58</definedName>
    <definedName name="_xlnm.Print_Area" localSheetId="8">SEP!$A$1:$L$58</definedName>
    <definedName name="_xlnm.Print_Area" localSheetId="12">SUM!$A$1:$L$13</definedName>
    <definedName name="Print_Area_MI" localSheetId="3">APR!#REF!</definedName>
    <definedName name="Print_Area_MI" localSheetId="7">AUG!#REF!</definedName>
    <definedName name="Print_Area_MI" localSheetId="11">DEC!#REF!</definedName>
    <definedName name="Print_Area_MI" localSheetId="1">FEB!#REF!</definedName>
    <definedName name="Print_Area_MI" localSheetId="6">JUL!#REF!</definedName>
    <definedName name="Print_Area_MI" localSheetId="5">JUN!#REF!</definedName>
    <definedName name="Print_Area_MI" localSheetId="2">MAR!#REF!</definedName>
    <definedName name="Print_Area_MI" localSheetId="4">MAY!#REF!</definedName>
    <definedName name="Print_Area_MI" localSheetId="10">NOV!#REF!</definedName>
    <definedName name="Print_Area_MI" localSheetId="9">OCT!#REF!</definedName>
    <definedName name="Print_Area_MI" localSheetId="8">SEP!#REF!</definedName>
    <definedName name="Print_Area_MI" localSheetId="12">SUM!#REF!</definedName>
    <definedName name="Print_Area_MI">JAN!#REF!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2" i="41" l="1"/>
  <c r="C42" i="41" s="1"/>
  <c r="Q42" i="41"/>
  <c r="B42" i="41" s="1"/>
  <c r="R41" i="41"/>
  <c r="C41" i="41" s="1"/>
  <c r="Q41" i="41"/>
  <c r="B41" i="41" s="1"/>
  <c r="R40" i="41"/>
  <c r="C40" i="41" s="1"/>
  <c r="Q40" i="41"/>
  <c r="B40" i="41" s="1"/>
  <c r="R39" i="41"/>
  <c r="C39" i="41" s="1"/>
  <c r="Q39" i="41"/>
  <c r="B39" i="41" s="1"/>
  <c r="R38" i="41"/>
  <c r="C38" i="41" s="1"/>
  <c r="Q38" i="41"/>
  <c r="B38" i="41" s="1"/>
  <c r="R37" i="41"/>
  <c r="C37" i="41" s="1"/>
  <c r="Q37" i="41"/>
  <c r="B37" i="41" s="1"/>
  <c r="R36" i="41"/>
  <c r="C36" i="41" s="1"/>
  <c r="Q36" i="41"/>
  <c r="B36" i="41" s="1"/>
  <c r="R35" i="41"/>
  <c r="C35" i="41" s="1"/>
  <c r="Q35" i="41"/>
  <c r="B35" i="41" s="1"/>
  <c r="R34" i="41"/>
  <c r="C34" i="41" s="1"/>
  <c r="Q34" i="41"/>
  <c r="B34" i="41" s="1"/>
  <c r="R33" i="41"/>
  <c r="C33" i="41" s="1"/>
  <c r="Q33" i="41"/>
  <c r="B33" i="41" s="1"/>
  <c r="R32" i="41"/>
  <c r="C32" i="41" s="1"/>
  <c r="Q32" i="41"/>
  <c r="B32" i="41" s="1"/>
  <c r="R31" i="41"/>
  <c r="C31" i="41" s="1"/>
  <c r="Q31" i="41"/>
  <c r="B31" i="41" s="1"/>
  <c r="R30" i="41"/>
  <c r="C30" i="41" s="1"/>
  <c r="Q30" i="41"/>
  <c r="B30" i="41" s="1"/>
  <c r="R29" i="41"/>
  <c r="C29" i="41" s="1"/>
  <c r="Q29" i="41"/>
  <c r="B29" i="41" s="1"/>
  <c r="R28" i="41"/>
  <c r="C28" i="41" s="1"/>
  <c r="Q28" i="41"/>
  <c r="B28" i="41" s="1"/>
  <c r="R27" i="41"/>
  <c r="C27" i="41" s="1"/>
  <c r="Q27" i="41"/>
  <c r="B27" i="41" s="1"/>
  <c r="R26" i="41"/>
  <c r="C26" i="41" s="1"/>
  <c r="Q26" i="41"/>
  <c r="B26" i="41" s="1"/>
  <c r="R25" i="41"/>
  <c r="C25" i="41" s="1"/>
  <c r="Q25" i="41"/>
  <c r="B25" i="41" s="1"/>
  <c r="R24" i="41"/>
  <c r="C24" i="41" s="1"/>
  <c r="Q24" i="41"/>
  <c r="B24" i="41" s="1"/>
  <c r="R23" i="41"/>
  <c r="C23" i="41" s="1"/>
  <c r="Q23" i="41"/>
  <c r="B23" i="41" s="1"/>
  <c r="R22" i="41"/>
  <c r="C22" i="41" s="1"/>
  <c r="Q22" i="41"/>
  <c r="B22" i="41" s="1"/>
  <c r="R21" i="41"/>
  <c r="C21" i="41" s="1"/>
  <c r="Q21" i="41"/>
  <c r="B21" i="41" s="1"/>
  <c r="R20" i="41"/>
  <c r="C20" i="41" s="1"/>
  <c r="Q20" i="41"/>
  <c r="B20" i="41" s="1"/>
  <c r="R19" i="41"/>
  <c r="C19" i="41" s="1"/>
  <c r="Q19" i="41"/>
  <c r="B19" i="41" s="1"/>
  <c r="R18" i="41"/>
  <c r="C18" i="41" s="1"/>
  <c r="Q18" i="41"/>
  <c r="B18" i="41" s="1"/>
  <c r="R17" i="41"/>
  <c r="C17" i="41" s="1"/>
  <c r="Q17" i="41"/>
  <c r="B17" i="41" s="1"/>
  <c r="R16" i="41"/>
  <c r="C16" i="41" s="1"/>
  <c r="Q16" i="41"/>
  <c r="B16" i="41" s="1"/>
  <c r="R15" i="41"/>
  <c r="C15" i="41" s="1"/>
  <c r="Q15" i="41"/>
  <c r="B15" i="41" s="1"/>
  <c r="R14" i="41"/>
  <c r="C14" i="41" s="1"/>
  <c r="Q14" i="41"/>
  <c r="B14" i="41" s="1"/>
  <c r="R13" i="41"/>
  <c r="C13" i="41" s="1"/>
  <c r="Q13" i="41"/>
  <c r="B13" i="41" s="1"/>
  <c r="R12" i="41"/>
  <c r="C12" i="41" s="1"/>
  <c r="Q12" i="41"/>
  <c r="B12" i="41" s="1"/>
  <c r="L42" i="41"/>
  <c r="K42" i="41"/>
  <c r="J42" i="41"/>
  <c r="I42" i="41"/>
  <c r="H42" i="41"/>
  <c r="G42" i="41"/>
  <c r="F42" i="41"/>
  <c r="L41" i="41"/>
  <c r="K41" i="41"/>
  <c r="J41" i="41"/>
  <c r="I41" i="41"/>
  <c r="H41" i="41"/>
  <c r="G41" i="41"/>
  <c r="F41" i="41"/>
  <c r="L40" i="41"/>
  <c r="K40" i="41"/>
  <c r="J40" i="41"/>
  <c r="I40" i="41"/>
  <c r="H40" i="41"/>
  <c r="G40" i="41"/>
  <c r="F40" i="41"/>
  <c r="L39" i="41"/>
  <c r="K39" i="41"/>
  <c r="J39" i="41"/>
  <c r="I39" i="41"/>
  <c r="H39" i="41"/>
  <c r="G39" i="41"/>
  <c r="F39" i="41"/>
  <c r="L38" i="41"/>
  <c r="K38" i="41"/>
  <c r="J38" i="41"/>
  <c r="I38" i="41"/>
  <c r="H38" i="41"/>
  <c r="G38" i="41"/>
  <c r="F38" i="41"/>
  <c r="L37" i="41"/>
  <c r="K37" i="41"/>
  <c r="J37" i="41"/>
  <c r="I37" i="41"/>
  <c r="H37" i="41"/>
  <c r="G37" i="41"/>
  <c r="F37" i="41"/>
  <c r="L36" i="41"/>
  <c r="K36" i="41"/>
  <c r="J36" i="41"/>
  <c r="I36" i="41"/>
  <c r="H36" i="41"/>
  <c r="G36" i="41"/>
  <c r="F36" i="41"/>
  <c r="L35" i="41"/>
  <c r="K35" i="41"/>
  <c r="J35" i="41"/>
  <c r="I35" i="41"/>
  <c r="H35" i="41"/>
  <c r="G35" i="41"/>
  <c r="F35" i="41"/>
  <c r="L34" i="41"/>
  <c r="K34" i="41"/>
  <c r="J34" i="41"/>
  <c r="I34" i="41"/>
  <c r="H34" i="41"/>
  <c r="G34" i="41"/>
  <c r="F34" i="41"/>
  <c r="L33" i="41"/>
  <c r="K33" i="41"/>
  <c r="J33" i="41"/>
  <c r="I33" i="41"/>
  <c r="H33" i="41"/>
  <c r="G33" i="41"/>
  <c r="F33" i="41"/>
  <c r="L32" i="41"/>
  <c r="K32" i="41"/>
  <c r="J32" i="41"/>
  <c r="I32" i="41"/>
  <c r="H32" i="41"/>
  <c r="G32" i="41"/>
  <c r="F32" i="41"/>
  <c r="L31" i="41"/>
  <c r="K31" i="41"/>
  <c r="J31" i="41"/>
  <c r="I31" i="41"/>
  <c r="H31" i="41"/>
  <c r="G31" i="41"/>
  <c r="F31" i="41"/>
  <c r="L30" i="41"/>
  <c r="K30" i="41"/>
  <c r="J30" i="41"/>
  <c r="I30" i="41"/>
  <c r="H30" i="41"/>
  <c r="G30" i="41"/>
  <c r="F30" i="41"/>
  <c r="L29" i="41"/>
  <c r="K29" i="41"/>
  <c r="J29" i="41"/>
  <c r="I29" i="41"/>
  <c r="H29" i="41"/>
  <c r="G29" i="41"/>
  <c r="F29" i="41"/>
  <c r="L28" i="41"/>
  <c r="K28" i="41"/>
  <c r="J28" i="41"/>
  <c r="I28" i="41"/>
  <c r="H28" i="41"/>
  <c r="G28" i="41"/>
  <c r="F28" i="41"/>
  <c r="L27" i="41"/>
  <c r="K27" i="41"/>
  <c r="J27" i="41"/>
  <c r="I27" i="41"/>
  <c r="H27" i="41"/>
  <c r="G27" i="41"/>
  <c r="F27" i="41"/>
  <c r="L26" i="41"/>
  <c r="K26" i="41"/>
  <c r="J26" i="41"/>
  <c r="I26" i="41"/>
  <c r="H26" i="41"/>
  <c r="G26" i="41"/>
  <c r="F26" i="41"/>
  <c r="L25" i="41"/>
  <c r="K25" i="41"/>
  <c r="J25" i="41"/>
  <c r="I25" i="41"/>
  <c r="H25" i="41"/>
  <c r="G25" i="41"/>
  <c r="F25" i="41"/>
  <c r="L24" i="41"/>
  <c r="K24" i="41"/>
  <c r="J24" i="41"/>
  <c r="I24" i="41"/>
  <c r="H24" i="41"/>
  <c r="G24" i="41"/>
  <c r="F24" i="41"/>
  <c r="L23" i="41"/>
  <c r="K23" i="41"/>
  <c r="J23" i="41"/>
  <c r="I23" i="41"/>
  <c r="H23" i="41"/>
  <c r="G23" i="41"/>
  <c r="F23" i="41"/>
  <c r="L22" i="41"/>
  <c r="K22" i="41"/>
  <c r="J22" i="41"/>
  <c r="I22" i="41"/>
  <c r="H22" i="41"/>
  <c r="G22" i="41"/>
  <c r="F22" i="41"/>
  <c r="L21" i="41"/>
  <c r="K21" i="41"/>
  <c r="J21" i="41"/>
  <c r="I21" i="41"/>
  <c r="H21" i="41"/>
  <c r="G21" i="41"/>
  <c r="F21" i="41"/>
  <c r="L20" i="41"/>
  <c r="K20" i="41"/>
  <c r="J20" i="41"/>
  <c r="I20" i="41"/>
  <c r="H20" i="41"/>
  <c r="G20" i="41"/>
  <c r="F20" i="41"/>
  <c r="L19" i="41"/>
  <c r="K19" i="41"/>
  <c r="J19" i="41"/>
  <c r="I19" i="41"/>
  <c r="H19" i="41"/>
  <c r="G19" i="41"/>
  <c r="F19" i="41"/>
  <c r="L18" i="41"/>
  <c r="K18" i="41"/>
  <c r="J18" i="41"/>
  <c r="I18" i="41"/>
  <c r="H18" i="41"/>
  <c r="G18" i="41"/>
  <c r="F18" i="41"/>
  <c r="L17" i="41"/>
  <c r="K17" i="41"/>
  <c r="J17" i="41"/>
  <c r="I17" i="41"/>
  <c r="H17" i="41"/>
  <c r="G17" i="41"/>
  <c r="F17" i="41"/>
  <c r="L16" i="41"/>
  <c r="K16" i="41"/>
  <c r="J16" i="41"/>
  <c r="I16" i="41"/>
  <c r="H16" i="41"/>
  <c r="G16" i="41"/>
  <c r="F16" i="41"/>
  <c r="L15" i="41"/>
  <c r="K15" i="41"/>
  <c r="J15" i="41"/>
  <c r="I15" i="41"/>
  <c r="H15" i="41"/>
  <c r="G15" i="41"/>
  <c r="F15" i="41"/>
  <c r="L14" i="41"/>
  <c r="K14" i="41"/>
  <c r="J14" i="41"/>
  <c r="I14" i="41"/>
  <c r="H14" i="41"/>
  <c r="G14" i="41"/>
  <c r="F14" i="41"/>
  <c r="L13" i="41"/>
  <c r="K13" i="41"/>
  <c r="J13" i="41"/>
  <c r="I13" i="41"/>
  <c r="H13" i="41"/>
  <c r="G13" i="41"/>
  <c r="F13" i="41"/>
  <c r="L12" i="41"/>
  <c r="K12" i="41"/>
  <c r="J12" i="41"/>
  <c r="I12" i="41"/>
  <c r="H12" i="41"/>
  <c r="G12" i="41"/>
  <c r="F12" i="41"/>
  <c r="R42" i="40"/>
  <c r="C42" i="40" s="1"/>
  <c r="Q42" i="40"/>
  <c r="B42" i="40" s="1"/>
  <c r="R41" i="40"/>
  <c r="C41" i="40" s="1"/>
  <c r="Q41" i="40"/>
  <c r="B41" i="40" s="1"/>
  <c r="R40" i="40"/>
  <c r="C40" i="40" s="1"/>
  <c r="Q40" i="40"/>
  <c r="B40" i="40" s="1"/>
  <c r="R39" i="40"/>
  <c r="C39" i="40" s="1"/>
  <c r="Q39" i="40"/>
  <c r="B39" i="40" s="1"/>
  <c r="R38" i="40"/>
  <c r="C38" i="40" s="1"/>
  <c r="Q38" i="40"/>
  <c r="B38" i="40" s="1"/>
  <c r="R37" i="40"/>
  <c r="C37" i="40" s="1"/>
  <c r="Q37" i="40"/>
  <c r="B37" i="40" s="1"/>
  <c r="R36" i="40"/>
  <c r="C36" i="40" s="1"/>
  <c r="Q36" i="40"/>
  <c r="B36" i="40" s="1"/>
  <c r="R35" i="40"/>
  <c r="C35" i="40" s="1"/>
  <c r="Q35" i="40"/>
  <c r="B35" i="40" s="1"/>
  <c r="R34" i="40"/>
  <c r="C34" i="40" s="1"/>
  <c r="Q34" i="40"/>
  <c r="B34" i="40" s="1"/>
  <c r="R33" i="40"/>
  <c r="C33" i="40" s="1"/>
  <c r="Q33" i="40"/>
  <c r="B33" i="40" s="1"/>
  <c r="R32" i="40"/>
  <c r="C32" i="40" s="1"/>
  <c r="Q32" i="40"/>
  <c r="B32" i="40" s="1"/>
  <c r="R31" i="40"/>
  <c r="C31" i="40" s="1"/>
  <c r="Q31" i="40"/>
  <c r="B31" i="40" s="1"/>
  <c r="R30" i="40"/>
  <c r="C30" i="40" s="1"/>
  <c r="Q30" i="40"/>
  <c r="B30" i="40" s="1"/>
  <c r="R29" i="40"/>
  <c r="C29" i="40" s="1"/>
  <c r="Q29" i="40"/>
  <c r="B29" i="40" s="1"/>
  <c r="R28" i="40"/>
  <c r="C28" i="40" s="1"/>
  <c r="Q28" i="40"/>
  <c r="B28" i="40" s="1"/>
  <c r="R27" i="40"/>
  <c r="C27" i="40" s="1"/>
  <c r="Q27" i="40"/>
  <c r="B27" i="40" s="1"/>
  <c r="R26" i="40"/>
  <c r="C26" i="40" s="1"/>
  <c r="Q26" i="40"/>
  <c r="B26" i="40" s="1"/>
  <c r="R25" i="40"/>
  <c r="C25" i="40" s="1"/>
  <c r="Q25" i="40"/>
  <c r="B25" i="40" s="1"/>
  <c r="R24" i="40"/>
  <c r="C24" i="40" s="1"/>
  <c r="Q24" i="40"/>
  <c r="B24" i="40" s="1"/>
  <c r="R23" i="40"/>
  <c r="C23" i="40" s="1"/>
  <c r="Q23" i="40"/>
  <c r="B23" i="40" s="1"/>
  <c r="R22" i="40"/>
  <c r="C22" i="40" s="1"/>
  <c r="Q22" i="40"/>
  <c r="B22" i="40" s="1"/>
  <c r="R21" i="40"/>
  <c r="C21" i="40" s="1"/>
  <c r="Q21" i="40"/>
  <c r="B21" i="40" s="1"/>
  <c r="R20" i="40"/>
  <c r="C20" i="40" s="1"/>
  <c r="Q20" i="40"/>
  <c r="B20" i="40" s="1"/>
  <c r="R19" i="40"/>
  <c r="C19" i="40" s="1"/>
  <c r="Q19" i="40"/>
  <c r="B19" i="40" s="1"/>
  <c r="R18" i="40"/>
  <c r="C18" i="40" s="1"/>
  <c r="Q18" i="40"/>
  <c r="B18" i="40" s="1"/>
  <c r="R17" i="40"/>
  <c r="C17" i="40" s="1"/>
  <c r="Q17" i="40"/>
  <c r="B17" i="40" s="1"/>
  <c r="R16" i="40"/>
  <c r="C16" i="40" s="1"/>
  <c r="Q16" i="40"/>
  <c r="B16" i="40" s="1"/>
  <c r="R15" i="40"/>
  <c r="C15" i="40" s="1"/>
  <c r="Q15" i="40"/>
  <c r="B15" i="40" s="1"/>
  <c r="R14" i="40"/>
  <c r="C14" i="40" s="1"/>
  <c r="Q14" i="40"/>
  <c r="B14" i="40" s="1"/>
  <c r="R13" i="40"/>
  <c r="C13" i="40" s="1"/>
  <c r="Q13" i="40"/>
  <c r="B13" i="40" s="1"/>
  <c r="R12" i="40"/>
  <c r="C12" i="40" s="1"/>
  <c r="Q12" i="40"/>
  <c r="B12" i="40" s="1"/>
  <c r="L42" i="40"/>
  <c r="K42" i="40"/>
  <c r="J42" i="40"/>
  <c r="I42" i="40"/>
  <c r="H42" i="40"/>
  <c r="G42" i="40"/>
  <c r="F42" i="40"/>
  <c r="L41" i="40"/>
  <c r="K41" i="40"/>
  <c r="J41" i="40"/>
  <c r="I41" i="40"/>
  <c r="H41" i="40"/>
  <c r="G41" i="40"/>
  <c r="F41" i="40"/>
  <c r="L40" i="40"/>
  <c r="K40" i="40"/>
  <c r="J40" i="40"/>
  <c r="I40" i="40"/>
  <c r="H40" i="40"/>
  <c r="G40" i="40"/>
  <c r="F40" i="40"/>
  <c r="L39" i="40"/>
  <c r="K39" i="40"/>
  <c r="J39" i="40"/>
  <c r="I39" i="40"/>
  <c r="H39" i="40"/>
  <c r="G39" i="40"/>
  <c r="F39" i="40"/>
  <c r="L38" i="40"/>
  <c r="K38" i="40"/>
  <c r="J38" i="40"/>
  <c r="I38" i="40"/>
  <c r="H38" i="40"/>
  <c r="G38" i="40"/>
  <c r="F38" i="40"/>
  <c r="L37" i="40"/>
  <c r="K37" i="40"/>
  <c r="J37" i="40"/>
  <c r="I37" i="40"/>
  <c r="H37" i="40"/>
  <c r="G37" i="40"/>
  <c r="F37" i="40"/>
  <c r="L36" i="40"/>
  <c r="K36" i="40"/>
  <c r="J36" i="40"/>
  <c r="I36" i="40"/>
  <c r="H36" i="40"/>
  <c r="G36" i="40"/>
  <c r="F36" i="40"/>
  <c r="L35" i="40"/>
  <c r="K35" i="40"/>
  <c r="J35" i="40"/>
  <c r="I35" i="40"/>
  <c r="H35" i="40"/>
  <c r="G35" i="40"/>
  <c r="F35" i="40"/>
  <c r="L34" i="40"/>
  <c r="K34" i="40"/>
  <c r="J34" i="40"/>
  <c r="I34" i="40"/>
  <c r="H34" i="40"/>
  <c r="G34" i="40"/>
  <c r="F34" i="40"/>
  <c r="L33" i="40"/>
  <c r="K33" i="40"/>
  <c r="J33" i="40"/>
  <c r="I33" i="40"/>
  <c r="H33" i="40"/>
  <c r="G33" i="40"/>
  <c r="F33" i="40"/>
  <c r="L32" i="40"/>
  <c r="K32" i="40"/>
  <c r="J32" i="40"/>
  <c r="I32" i="40"/>
  <c r="H32" i="40"/>
  <c r="G32" i="40"/>
  <c r="F32" i="40"/>
  <c r="L31" i="40"/>
  <c r="K31" i="40"/>
  <c r="J31" i="40"/>
  <c r="I31" i="40"/>
  <c r="H31" i="40"/>
  <c r="G31" i="40"/>
  <c r="F31" i="40"/>
  <c r="L30" i="40"/>
  <c r="K30" i="40"/>
  <c r="J30" i="40"/>
  <c r="I30" i="40"/>
  <c r="H30" i="40"/>
  <c r="G30" i="40"/>
  <c r="F30" i="40"/>
  <c r="L29" i="40"/>
  <c r="K29" i="40"/>
  <c r="J29" i="40"/>
  <c r="I29" i="40"/>
  <c r="H29" i="40"/>
  <c r="G29" i="40"/>
  <c r="F29" i="40"/>
  <c r="L28" i="40"/>
  <c r="K28" i="40"/>
  <c r="J28" i="40"/>
  <c r="I28" i="40"/>
  <c r="H28" i="40"/>
  <c r="G28" i="40"/>
  <c r="F28" i="40"/>
  <c r="L27" i="40"/>
  <c r="K27" i="40"/>
  <c r="J27" i="40"/>
  <c r="I27" i="40"/>
  <c r="H27" i="40"/>
  <c r="G27" i="40"/>
  <c r="F27" i="40"/>
  <c r="L26" i="40"/>
  <c r="K26" i="40"/>
  <c r="J26" i="40"/>
  <c r="I26" i="40"/>
  <c r="H26" i="40"/>
  <c r="G26" i="40"/>
  <c r="F26" i="40"/>
  <c r="L25" i="40"/>
  <c r="K25" i="40"/>
  <c r="J25" i="40"/>
  <c r="I25" i="40"/>
  <c r="H25" i="40"/>
  <c r="G25" i="40"/>
  <c r="F25" i="40"/>
  <c r="L24" i="40"/>
  <c r="K24" i="40"/>
  <c r="J24" i="40"/>
  <c r="I24" i="40"/>
  <c r="H24" i="40"/>
  <c r="G24" i="40"/>
  <c r="F24" i="40"/>
  <c r="L23" i="40"/>
  <c r="K23" i="40"/>
  <c r="J23" i="40"/>
  <c r="I23" i="40"/>
  <c r="H23" i="40"/>
  <c r="G23" i="40"/>
  <c r="F23" i="40"/>
  <c r="L22" i="40"/>
  <c r="K22" i="40"/>
  <c r="J22" i="40"/>
  <c r="I22" i="40"/>
  <c r="H22" i="40"/>
  <c r="G22" i="40"/>
  <c r="F22" i="40"/>
  <c r="L21" i="40"/>
  <c r="K21" i="40"/>
  <c r="J21" i="40"/>
  <c r="I21" i="40"/>
  <c r="H21" i="40"/>
  <c r="G21" i="40"/>
  <c r="F21" i="40"/>
  <c r="L20" i="40"/>
  <c r="K20" i="40"/>
  <c r="J20" i="40"/>
  <c r="I20" i="40"/>
  <c r="H20" i="40"/>
  <c r="G20" i="40"/>
  <c r="F20" i="40"/>
  <c r="L19" i="40"/>
  <c r="K19" i="40"/>
  <c r="J19" i="40"/>
  <c r="I19" i="40"/>
  <c r="H19" i="40"/>
  <c r="G19" i="40"/>
  <c r="F19" i="40"/>
  <c r="L18" i="40"/>
  <c r="K18" i="40"/>
  <c r="J18" i="40"/>
  <c r="I18" i="40"/>
  <c r="H18" i="40"/>
  <c r="G18" i="40"/>
  <c r="F18" i="40"/>
  <c r="L17" i="40"/>
  <c r="K17" i="40"/>
  <c r="J17" i="40"/>
  <c r="I17" i="40"/>
  <c r="H17" i="40"/>
  <c r="G17" i="40"/>
  <c r="F17" i="40"/>
  <c r="L16" i="40"/>
  <c r="K16" i="40"/>
  <c r="J16" i="40"/>
  <c r="I16" i="40"/>
  <c r="H16" i="40"/>
  <c r="G16" i="40"/>
  <c r="F16" i="40"/>
  <c r="L15" i="40"/>
  <c r="K15" i="40"/>
  <c r="J15" i="40"/>
  <c r="I15" i="40"/>
  <c r="H15" i="40"/>
  <c r="G15" i="40"/>
  <c r="F15" i="40"/>
  <c r="L14" i="40"/>
  <c r="K14" i="40"/>
  <c r="J14" i="40"/>
  <c r="I14" i="40"/>
  <c r="H14" i="40"/>
  <c r="G14" i="40"/>
  <c r="F14" i="40"/>
  <c r="L13" i="40"/>
  <c r="K13" i="40"/>
  <c r="J13" i="40"/>
  <c r="I13" i="40"/>
  <c r="H13" i="40"/>
  <c r="G13" i="40"/>
  <c r="F13" i="40"/>
  <c r="L12" i="40"/>
  <c r="K12" i="40"/>
  <c r="J12" i="40"/>
  <c r="I12" i="40"/>
  <c r="H12" i="40"/>
  <c r="G12" i="40"/>
  <c r="F12" i="40"/>
  <c r="H12" i="39"/>
  <c r="H13" i="39"/>
  <c r="H14" i="39"/>
  <c r="H15" i="39"/>
  <c r="H16" i="39"/>
  <c r="H17" i="39"/>
  <c r="H18" i="39"/>
  <c r="H19" i="39"/>
  <c r="H20" i="39"/>
  <c r="H21" i="39"/>
  <c r="H22" i="39"/>
  <c r="H23" i="39"/>
  <c r="H24" i="39"/>
  <c r="H25" i="39"/>
  <c r="H26" i="39"/>
  <c r="H27" i="39"/>
  <c r="H28" i="39"/>
  <c r="H29" i="39"/>
  <c r="H30" i="39"/>
  <c r="H31" i="39"/>
  <c r="H32" i="39"/>
  <c r="H33" i="39"/>
  <c r="H34" i="39"/>
  <c r="H35" i="39"/>
  <c r="H36" i="39"/>
  <c r="H37" i="39"/>
  <c r="H38" i="39"/>
  <c r="H39" i="39"/>
  <c r="H40" i="39"/>
  <c r="H41" i="39"/>
  <c r="H42" i="39"/>
  <c r="F12" i="39"/>
  <c r="F13" i="39"/>
  <c r="F14" i="39"/>
  <c r="F15" i="39"/>
  <c r="F16" i="39"/>
  <c r="F17" i="39"/>
  <c r="F18" i="39"/>
  <c r="F19" i="39"/>
  <c r="F20" i="39"/>
  <c r="F21" i="39"/>
  <c r="F22" i="39"/>
  <c r="F23" i="39"/>
  <c r="F24" i="39"/>
  <c r="F25" i="39"/>
  <c r="F26" i="39"/>
  <c r="F27" i="39"/>
  <c r="F28" i="39"/>
  <c r="F29" i="39"/>
  <c r="F30" i="39"/>
  <c r="F31" i="39"/>
  <c r="F32" i="39"/>
  <c r="F33" i="39"/>
  <c r="F34" i="39"/>
  <c r="F35" i="39"/>
  <c r="F36" i="39"/>
  <c r="F37" i="39"/>
  <c r="F38" i="39"/>
  <c r="F39" i="39"/>
  <c r="F40" i="39"/>
  <c r="F41" i="39"/>
  <c r="F42" i="39"/>
  <c r="R42" i="39"/>
  <c r="C42" i="39" s="1"/>
  <c r="Q42" i="39"/>
  <c r="B42" i="39" s="1"/>
  <c r="R41" i="39"/>
  <c r="C41" i="39" s="1"/>
  <c r="Q41" i="39"/>
  <c r="B41" i="39" s="1"/>
  <c r="R40" i="39"/>
  <c r="C40" i="39" s="1"/>
  <c r="Q40" i="39"/>
  <c r="B40" i="39" s="1"/>
  <c r="R39" i="39"/>
  <c r="C39" i="39" s="1"/>
  <c r="Q39" i="39"/>
  <c r="B39" i="39" s="1"/>
  <c r="R38" i="39"/>
  <c r="C38" i="39" s="1"/>
  <c r="Q38" i="39"/>
  <c r="B38" i="39" s="1"/>
  <c r="R37" i="39"/>
  <c r="C37" i="39" s="1"/>
  <c r="Q37" i="39"/>
  <c r="B37" i="39" s="1"/>
  <c r="R36" i="39"/>
  <c r="C36" i="39" s="1"/>
  <c r="Q36" i="39"/>
  <c r="B36" i="39" s="1"/>
  <c r="R35" i="39"/>
  <c r="C35" i="39" s="1"/>
  <c r="Q35" i="39"/>
  <c r="B35" i="39" s="1"/>
  <c r="R34" i="39"/>
  <c r="C34" i="39" s="1"/>
  <c r="Q34" i="39"/>
  <c r="B34" i="39" s="1"/>
  <c r="R33" i="39"/>
  <c r="C33" i="39" s="1"/>
  <c r="Q33" i="39"/>
  <c r="B33" i="39" s="1"/>
  <c r="R32" i="39"/>
  <c r="C32" i="39" s="1"/>
  <c r="Q32" i="39"/>
  <c r="B32" i="39" s="1"/>
  <c r="R31" i="39"/>
  <c r="C31" i="39" s="1"/>
  <c r="Q31" i="39"/>
  <c r="B31" i="39" s="1"/>
  <c r="R30" i="39"/>
  <c r="C30" i="39" s="1"/>
  <c r="Q30" i="39"/>
  <c r="B30" i="39" s="1"/>
  <c r="R29" i="39"/>
  <c r="C29" i="39" s="1"/>
  <c r="Q29" i="39"/>
  <c r="B29" i="39" s="1"/>
  <c r="R28" i="39"/>
  <c r="C28" i="39" s="1"/>
  <c r="Q28" i="39"/>
  <c r="B28" i="39" s="1"/>
  <c r="R27" i="39"/>
  <c r="C27" i="39" s="1"/>
  <c r="Q27" i="39"/>
  <c r="B27" i="39" s="1"/>
  <c r="R26" i="39"/>
  <c r="C26" i="39" s="1"/>
  <c r="Q26" i="39"/>
  <c r="B26" i="39" s="1"/>
  <c r="R25" i="39"/>
  <c r="C25" i="39" s="1"/>
  <c r="Q25" i="39"/>
  <c r="B25" i="39" s="1"/>
  <c r="R24" i="39"/>
  <c r="C24" i="39" s="1"/>
  <c r="Q24" i="39"/>
  <c r="B24" i="39" s="1"/>
  <c r="R23" i="39"/>
  <c r="C23" i="39" s="1"/>
  <c r="Q23" i="39"/>
  <c r="B23" i="39" s="1"/>
  <c r="R22" i="39"/>
  <c r="C22" i="39" s="1"/>
  <c r="Q22" i="39"/>
  <c r="B22" i="39" s="1"/>
  <c r="R21" i="39"/>
  <c r="C21" i="39" s="1"/>
  <c r="Q21" i="39"/>
  <c r="B21" i="39" s="1"/>
  <c r="R20" i="39"/>
  <c r="C20" i="39" s="1"/>
  <c r="Q20" i="39"/>
  <c r="B20" i="39" s="1"/>
  <c r="R19" i="39"/>
  <c r="C19" i="39" s="1"/>
  <c r="Q19" i="39"/>
  <c r="B19" i="39" s="1"/>
  <c r="R18" i="39"/>
  <c r="C18" i="39" s="1"/>
  <c r="Q18" i="39"/>
  <c r="B18" i="39" s="1"/>
  <c r="R17" i="39"/>
  <c r="C17" i="39" s="1"/>
  <c r="Q17" i="39"/>
  <c r="B17" i="39" s="1"/>
  <c r="R16" i="39"/>
  <c r="C16" i="39" s="1"/>
  <c r="Q12" i="39"/>
  <c r="B12" i="39" s="1"/>
  <c r="R12" i="39"/>
  <c r="C12" i="39" s="1"/>
  <c r="R13" i="39"/>
  <c r="C13" i="39" s="1"/>
  <c r="R14" i="39"/>
  <c r="C14" i="39" s="1"/>
  <c r="R15" i="39"/>
  <c r="C15" i="39" s="1"/>
  <c r="Q16" i="39"/>
  <c r="B16" i="39" s="1"/>
  <c r="Q15" i="39"/>
  <c r="B15" i="39" s="1"/>
  <c r="Q14" i="39"/>
  <c r="B14" i="39" s="1"/>
  <c r="Q13" i="39"/>
  <c r="B13" i="39" s="1"/>
  <c r="L42" i="39"/>
  <c r="K42" i="39"/>
  <c r="J42" i="39"/>
  <c r="I42" i="39"/>
  <c r="G42" i="39"/>
  <c r="L41" i="39"/>
  <c r="K41" i="39"/>
  <c r="J41" i="39"/>
  <c r="I41" i="39"/>
  <c r="G41" i="39"/>
  <c r="L40" i="39"/>
  <c r="K40" i="39"/>
  <c r="J40" i="39"/>
  <c r="I40" i="39"/>
  <c r="G40" i="39"/>
  <c r="L39" i="39"/>
  <c r="K39" i="39"/>
  <c r="J39" i="39"/>
  <c r="I39" i="39"/>
  <c r="G39" i="39"/>
  <c r="L38" i="39"/>
  <c r="K38" i="39"/>
  <c r="J38" i="39"/>
  <c r="J12" i="39"/>
  <c r="J13" i="39"/>
  <c r="J14" i="39"/>
  <c r="J15" i="39"/>
  <c r="J16" i="39"/>
  <c r="J17" i="39"/>
  <c r="J18" i="39"/>
  <c r="J19" i="39"/>
  <c r="J20" i="39"/>
  <c r="J21" i="39"/>
  <c r="J22" i="39"/>
  <c r="J23" i="39"/>
  <c r="J24" i="39"/>
  <c r="J25" i="39"/>
  <c r="J26" i="39"/>
  <c r="J27" i="39"/>
  <c r="J28" i="39"/>
  <c r="J29" i="39"/>
  <c r="J30" i="39"/>
  <c r="J31" i="39"/>
  <c r="J32" i="39"/>
  <c r="J33" i="39"/>
  <c r="J34" i="39"/>
  <c r="J35" i="39"/>
  <c r="J36" i="39"/>
  <c r="J37" i="39"/>
  <c r="I38" i="39"/>
  <c r="G38" i="39"/>
  <c r="L37" i="39"/>
  <c r="K37" i="39"/>
  <c r="I37" i="39"/>
  <c r="G37" i="39"/>
  <c r="L36" i="39"/>
  <c r="K36" i="39"/>
  <c r="I36" i="39"/>
  <c r="G36" i="39"/>
  <c r="L35" i="39"/>
  <c r="K35" i="39"/>
  <c r="I35" i="39"/>
  <c r="G35" i="39"/>
  <c r="L34" i="39"/>
  <c r="K34" i="39"/>
  <c r="I34" i="39"/>
  <c r="G34" i="39"/>
  <c r="L33" i="39"/>
  <c r="K33" i="39"/>
  <c r="I33" i="39"/>
  <c r="G33" i="39"/>
  <c r="L32" i="39"/>
  <c r="K32" i="39"/>
  <c r="I32" i="39"/>
  <c r="G32" i="39"/>
  <c r="L31" i="39"/>
  <c r="K31" i="39"/>
  <c r="I31" i="39"/>
  <c r="G31" i="39"/>
  <c r="L30" i="39"/>
  <c r="K30" i="39"/>
  <c r="I30" i="39"/>
  <c r="G30" i="39"/>
  <c r="L29" i="39"/>
  <c r="K29" i="39"/>
  <c r="I29" i="39"/>
  <c r="G29" i="39"/>
  <c r="L28" i="39"/>
  <c r="K28" i="39"/>
  <c r="I28" i="39"/>
  <c r="G28" i="39"/>
  <c r="L27" i="39"/>
  <c r="K27" i="39"/>
  <c r="I27" i="39"/>
  <c r="G27" i="39"/>
  <c r="L26" i="39"/>
  <c r="K26" i="39"/>
  <c r="I26" i="39"/>
  <c r="G26" i="39"/>
  <c r="L25" i="39"/>
  <c r="K25" i="39"/>
  <c r="I25" i="39"/>
  <c r="G25" i="39"/>
  <c r="L24" i="39"/>
  <c r="K24" i="39"/>
  <c r="I24" i="39"/>
  <c r="G24" i="39"/>
  <c r="L23" i="39"/>
  <c r="K23" i="39"/>
  <c r="I23" i="39"/>
  <c r="G23" i="39"/>
  <c r="L22" i="39"/>
  <c r="K22" i="39"/>
  <c r="I22" i="39"/>
  <c r="G22" i="39"/>
  <c r="L21" i="39"/>
  <c r="K21" i="39"/>
  <c r="I21" i="39"/>
  <c r="G21" i="39"/>
  <c r="L20" i="39"/>
  <c r="K20" i="39"/>
  <c r="I20" i="39"/>
  <c r="G20" i="39"/>
  <c r="L19" i="39"/>
  <c r="K19" i="39"/>
  <c r="I19" i="39"/>
  <c r="G19" i="39"/>
  <c r="L18" i="39"/>
  <c r="K18" i="39"/>
  <c r="I18" i="39"/>
  <c r="G18" i="39"/>
  <c r="L17" i="39"/>
  <c r="K17" i="39"/>
  <c r="I17" i="39"/>
  <c r="G17" i="39"/>
  <c r="L16" i="39"/>
  <c r="K16" i="39"/>
  <c r="I16" i="39"/>
  <c r="G16" i="39"/>
  <c r="L15" i="39"/>
  <c r="K15" i="39"/>
  <c r="I15" i="39"/>
  <c r="G15" i="39"/>
  <c r="L14" i="39"/>
  <c r="K14" i="39"/>
  <c r="I14" i="39"/>
  <c r="G14" i="39"/>
  <c r="L13" i="39"/>
  <c r="K13" i="39"/>
  <c r="I13" i="39"/>
  <c r="G13" i="39"/>
  <c r="L12" i="39"/>
  <c r="K12" i="39"/>
  <c r="I12" i="39"/>
  <c r="G12" i="39"/>
  <c r="R42" i="38"/>
  <c r="C42" i="38" s="1"/>
  <c r="Q42" i="38"/>
  <c r="B42" i="38" s="1"/>
  <c r="R41" i="38"/>
  <c r="C41" i="38" s="1"/>
  <c r="Q41" i="38"/>
  <c r="B41" i="38" s="1"/>
  <c r="R40" i="38"/>
  <c r="C40" i="38" s="1"/>
  <c r="Q40" i="38"/>
  <c r="B40" i="38" s="1"/>
  <c r="R39" i="38"/>
  <c r="C39" i="38" s="1"/>
  <c r="Q39" i="38"/>
  <c r="B39" i="38" s="1"/>
  <c r="R38" i="38"/>
  <c r="C38" i="38" s="1"/>
  <c r="Q38" i="38"/>
  <c r="B38" i="38" s="1"/>
  <c r="R37" i="38"/>
  <c r="C37" i="38" s="1"/>
  <c r="Q37" i="38"/>
  <c r="B37" i="38" s="1"/>
  <c r="R36" i="38"/>
  <c r="C36" i="38" s="1"/>
  <c r="Q36" i="38"/>
  <c r="B36" i="38" s="1"/>
  <c r="R35" i="38"/>
  <c r="C35" i="38" s="1"/>
  <c r="Q35" i="38"/>
  <c r="B35" i="38" s="1"/>
  <c r="R34" i="38"/>
  <c r="C34" i="38" s="1"/>
  <c r="Q34" i="38"/>
  <c r="B34" i="38" s="1"/>
  <c r="R33" i="38"/>
  <c r="C33" i="38" s="1"/>
  <c r="Q33" i="38"/>
  <c r="B33" i="38" s="1"/>
  <c r="R32" i="38"/>
  <c r="C32" i="38" s="1"/>
  <c r="Q32" i="38"/>
  <c r="B32" i="38" s="1"/>
  <c r="R31" i="38"/>
  <c r="C31" i="38" s="1"/>
  <c r="Q31" i="38"/>
  <c r="B31" i="38" s="1"/>
  <c r="R30" i="38"/>
  <c r="C30" i="38" s="1"/>
  <c r="Q30" i="38"/>
  <c r="B30" i="38" s="1"/>
  <c r="R29" i="38"/>
  <c r="C29" i="38" s="1"/>
  <c r="Q29" i="38"/>
  <c r="B29" i="38" s="1"/>
  <c r="R28" i="38"/>
  <c r="C28" i="38" s="1"/>
  <c r="Q28" i="38"/>
  <c r="B28" i="38" s="1"/>
  <c r="R27" i="38"/>
  <c r="C27" i="38" s="1"/>
  <c r="Q27" i="38"/>
  <c r="B27" i="38" s="1"/>
  <c r="R26" i="38"/>
  <c r="C26" i="38" s="1"/>
  <c r="Q26" i="38"/>
  <c r="B26" i="38" s="1"/>
  <c r="R25" i="38"/>
  <c r="C25" i="38" s="1"/>
  <c r="Q25" i="38"/>
  <c r="B25" i="38" s="1"/>
  <c r="R24" i="38"/>
  <c r="C24" i="38" s="1"/>
  <c r="Q24" i="38"/>
  <c r="B24" i="38" s="1"/>
  <c r="R23" i="38"/>
  <c r="C23" i="38" s="1"/>
  <c r="Q23" i="38"/>
  <c r="B23" i="38" s="1"/>
  <c r="R22" i="38"/>
  <c r="C22" i="38" s="1"/>
  <c r="Q22" i="38"/>
  <c r="B22" i="38" s="1"/>
  <c r="R21" i="38"/>
  <c r="C21" i="38" s="1"/>
  <c r="Q21" i="38"/>
  <c r="B21" i="38" s="1"/>
  <c r="R20" i="38"/>
  <c r="C20" i="38" s="1"/>
  <c r="Q20" i="38"/>
  <c r="B20" i="38" s="1"/>
  <c r="R19" i="38"/>
  <c r="C19" i="38" s="1"/>
  <c r="Q19" i="38"/>
  <c r="B19" i="38" s="1"/>
  <c r="R18" i="38"/>
  <c r="C18" i="38" s="1"/>
  <c r="Q18" i="38"/>
  <c r="B18" i="38" s="1"/>
  <c r="R17" i="38"/>
  <c r="C17" i="38" s="1"/>
  <c r="Q17" i="38"/>
  <c r="B17" i="38" s="1"/>
  <c r="R16" i="38"/>
  <c r="C16" i="38" s="1"/>
  <c r="Q16" i="38"/>
  <c r="B16" i="38" s="1"/>
  <c r="R15" i="38"/>
  <c r="C15" i="38" s="1"/>
  <c r="Q15" i="38"/>
  <c r="B15" i="38" s="1"/>
  <c r="R14" i="38"/>
  <c r="C14" i="38" s="1"/>
  <c r="Q14" i="38"/>
  <c r="B14" i="38" s="1"/>
  <c r="R13" i="38"/>
  <c r="C13" i="38" s="1"/>
  <c r="Q13" i="38"/>
  <c r="B13" i="38" s="1"/>
  <c r="R12" i="38"/>
  <c r="C12" i="38" s="1"/>
  <c r="Q12" i="38"/>
  <c r="B12" i="38" s="1"/>
  <c r="L42" i="38"/>
  <c r="K42" i="38"/>
  <c r="J42" i="38"/>
  <c r="I42" i="38"/>
  <c r="H42" i="38"/>
  <c r="G42" i="38"/>
  <c r="F42" i="38"/>
  <c r="L41" i="38"/>
  <c r="K41" i="38"/>
  <c r="J41" i="38"/>
  <c r="I41" i="38"/>
  <c r="H41" i="38"/>
  <c r="G41" i="38"/>
  <c r="F41" i="38"/>
  <c r="L40" i="38"/>
  <c r="K40" i="38"/>
  <c r="J40" i="38"/>
  <c r="I40" i="38"/>
  <c r="H40" i="38"/>
  <c r="G40" i="38"/>
  <c r="F40" i="38"/>
  <c r="L39" i="38"/>
  <c r="K39" i="38"/>
  <c r="J39" i="38"/>
  <c r="I39" i="38"/>
  <c r="H39" i="38"/>
  <c r="G39" i="38"/>
  <c r="F39" i="38"/>
  <c r="L38" i="38"/>
  <c r="K38" i="38"/>
  <c r="J38" i="38"/>
  <c r="I38" i="38"/>
  <c r="H38" i="38"/>
  <c r="G38" i="38"/>
  <c r="F38" i="38"/>
  <c r="L37" i="38"/>
  <c r="K37" i="38"/>
  <c r="J37" i="38"/>
  <c r="I37" i="38"/>
  <c r="H37" i="38"/>
  <c r="G37" i="38"/>
  <c r="F37" i="38"/>
  <c r="L36" i="38"/>
  <c r="K36" i="38"/>
  <c r="J36" i="38"/>
  <c r="I36" i="38"/>
  <c r="H36" i="38"/>
  <c r="G36" i="38"/>
  <c r="F36" i="38"/>
  <c r="L35" i="38"/>
  <c r="K35" i="38"/>
  <c r="J35" i="38"/>
  <c r="J12" i="38"/>
  <c r="J13" i="38"/>
  <c r="J14" i="38"/>
  <c r="J15" i="38"/>
  <c r="J16" i="38"/>
  <c r="J17" i="38"/>
  <c r="J18" i="38"/>
  <c r="J19" i="38"/>
  <c r="J20" i="38"/>
  <c r="J21" i="38"/>
  <c r="J22" i="38"/>
  <c r="J23" i="38"/>
  <c r="J24" i="38"/>
  <c r="J25" i="38"/>
  <c r="J26" i="38"/>
  <c r="J27" i="38"/>
  <c r="J28" i="38"/>
  <c r="J29" i="38"/>
  <c r="J30" i="38"/>
  <c r="J31" i="38"/>
  <c r="J32" i="38"/>
  <c r="J33" i="38"/>
  <c r="J34" i="38"/>
  <c r="I35" i="38"/>
  <c r="H35" i="38"/>
  <c r="G35" i="38"/>
  <c r="F35" i="38"/>
  <c r="L34" i="38"/>
  <c r="K34" i="38"/>
  <c r="I34" i="38"/>
  <c r="H34" i="38"/>
  <c r="G34" i="38"/>
  <c r="F34" i="38"/>
  <c r="L33" i="38"/>
  <c r="K33" i="38"/>
  <c r="I33" i="38"/>
  <c r="H33" i="38"/>
  <c r="G33" i="38"/>
  <c r="F33" i="38"/>
  <c r="L32" i="38"/>
  <c r="K32" i="38"/>
  <c r="I32" i="38"/>
  <c r="H32" i="38"/>
  <c r="G32" i="38"/>
  <c r="F32" i="38"/>
  <c r="L31" i="38"/>
  <c r="K31" i="38"/>
  <c r="I31" i="38"/>
  <c r="H31" i="38"/>
  <c r="G31" i="38"/>
  <c r="F31" i="38"/>
  <c r="L30" i="38"/>
  <c r="K30" i="38"/>
  <c r="I30" i="38"/>
  <c r="H30" i="38"/>
  <c r="G30" i="38"/>
  <c r="F30" i="38"/>
  <c r="L29" i="38"/>
  <c r="K29" i="38"/>
  <c r="I29" i="38"/>
  <c r="H29" i="38"/>
  <c r="G29" i="38"/>
  <c r="F29" i="38"/>
  <c r="L28" i="38"/>
  <c r="K28" i="38"/>
  <c r="I28" i="38"/>
  <c r="H28" i="38"/>
  <c r="G28" i="38"/>
  <c r="F28" i="38"/>
  <c r="L27" i="38"/>
  <c r="K27" i="38"/>
  <c r="I27" i="38"/>
  <c r="H27" i="38"/>
  <c r="G27" i="38"/>
  <c r="F27" i="38"/>
  <c r="L26" i="38"/>
  <c r="K26" i="38"/>
  <c r="I26" i="38"/>
  <c r="H26" i="38"/>
  <c r="G26" i="38"/>
  <c r="F26" i="38"/>
  <c r="L25" i="38"/>
  <c r="K25" i="38"/>
  <c r="I25" i="38"/>
  <c r="H25" i="38"/>
  <c r="H12" i="38"/>
  <c r="H13" i="38"/>
  <c r="H14" i="38"/>
  <c r="H15" i="38"/>
  <c r="H16" i="38"/>
  <c r="H17" i="38"/>
  <c r="H18" i="38"/>
  <c r="H19" i="38"/>
  <c r="H20" i="38"/>
  <c r="H21" i="38"/>
  <c r="H22" i="38"/>
  <c r="H23" i="38"/>
  <c r="H24" i="38"/>
  <c r="G25" i="38"/>
  <c r="F25" i="38"/>
  <c r="L24" i="38"/>
  <c r="K24" i="38"/>
  <c r="I24" i="38"/>
  <c r="G24" i="38"/>
  <c r="F24" i="38"/>
  <c r="L23" i="38"/>
  <c r="K23" i="38"/>
  <c r="I23" i="38"/>
  <c r="G23" i="38"/>
  <c r="F23" i="38"/>
  <c r="L22" i="38"/>
  <c r="K22" i="38"/>
  <c r="I22" i="38"/>
  <c r="G22" i="38"/>
  <c r="F22" i="38"/>
  <c r="L21" i="38"/>
  <c r="K21" i="38"/>
  <c r="I21" i="38"/>
  <c r="G21" i="38"/>
  <c r="F21" i="38"/>
  <c r="L20" i="38"/>
  <c r="K20" i="38"/>
  <c r="I20" i="38"/>
  <c r="G20" i="38"/>
  <c r="G12" i="38"/>
  <c r="G13" i="38"/>
  <c r="G14" i="38"/>
  <c r="G15" i="38"/>
  <c r="G16" i="38"/>
  <c r="G17" i="38"/>
  <c r="G18" i="38"/>
  <c r="G19" i="38"/>
  <c r="F20" i="38"/>
  <c r="L19" i="38"/>
  <c r="K19" i="38"/>
  <c r="I19" i="38"/>
  <c r="F19" i="38"/>
  <c r="L18" i="38"/>
  <c r="K18" i="38"/>
  <c r="I18" i="38"/>
  <c r="F18" i="38"/>
  <c r="L17" i="38"/>
  <c r="K17" i="38"/>
  <c r="I17" i="38"/>
  <c r="F17" i="38"/>
  <c r="L16" i="38"/>
  <c r="K16" i="38"/>
  <c r="I16" i="38"/>
  <c r="F16" i="38"/>
  <c r="L15" i="38"/>
  <c r="K15" i="38"/>
  <c r="I15" i="38"/>
  <c r="F15" i="38"/>
  <c r="F12" i="38"/>
  <c r="F13" i="38"/>
  <c r="F14" i="38"/>
  <c r="L14" i="38"/>
  <c r="K14" i="38"/>
  <c r="I14" i="38"/>
  <c r="L13" i="38"/>
  <c r="K13" i="38"/>
  <c r="I13" i="38"/>
  <c r="L12" i="38"/>
  <c r="K12" i="38"/>
  <c r="I12" i="38"/>
  <c r="R42" i="37"/>
  <c r="C42" i="37" s="1"/>
  <c r="Q42" i="37"/>
  <c r="B42" i="37" s="1"/>
  <c r="R41" i="37"/>
  <c r="C41" i="37" s="1"/>
  <c r="Q41" i="37"/>
  <c r="B41" i="37" s="1"/>
  <c r="R40" i="37"/>
  <c r="C40" i="37" s="1"/>
  <c r="Q40" i="37"/>
  <c r="B40" i="37" s="1"/>
  <c r="R39" i="37"/>
  <c r="C39" i="37" s="1"/>
  <c r="Q39" i="37"/>
  <c r="B39" i="37" s="1"/>
  <c r="R38" i="37"/>
  <c r="C38" i="37" s="1"/>
  <c r="Q38" i="37"/>
  <c r="B38" i="37" s="1"/>
  <c r="R37" i="37"/>
  <c r="C37" i="37" s="1"/>
  <c r="Q37" i="37"/>
  <c r="B37" i="37" s="1"/>
  <c r="R36" i="37"/>
  <c r="C36" i="37" s="1"/>
  <c r="Q36" i="37"/>
  <c r="B36" i="37" s="1"/>
  <c r="R35" i="37"/>
  <c r="C35" i="37" s="1"/>
  <c r="Q35" i="37"/>
  <c r="B35" i="37" s="1"/>
  <c r="R34" i="37"/>
  <c r="C34" i="37" s="1"/>
  <c r="Q34" i="37"/>
  <c r="B34" i="37" s="1"/>
  <c r="R33" i="37"/>
  <c r="C33" i="37" s="1"/>
  <c r="Q33" i="37"/>
  <c r="B33" i="37" s="1"/>
  <c r="R32" i="37"/>
  <c r="C32" i="37" s="1"/>
  <c r="Q32" i="37"/>
  <c r="B32" i="37" s="1"/>
  <c r="R31" i="37"/>
  <c r="C31" i="37" s="1"/>
  <c r="Q31" i="37"/>
  <c r="B31" i="37" s="1"/>
  <c r="R30" i="37"/>
  <c r="C30" i="37" s="1"/>
  <c r="Q30" i="37"/>
  <c r="B30" i="37" s="1"/>
  <c r="R29" i="37"/>
  <c r="C29" i="37" s="1"/>
  <c r="Q29" i="37"/>
  <c r="B29" i="37" s="1"/>
  <c r="R28" i="37"/>
  <c r="C28" i="37" s="1"/>
  <c r="Q28" i="37"/>
  <c r="B28" i="37" s="1"/>
  <c r="R27" i="37"/>
  <c r="C27" i="37" s="1"/>
  <c r="Q27" i="37"/>
  <c r="B27" i="37" s="1"/>
  <c r="R26" i="37"/>
  <c r="C26" i="37" s="1"/>
  <c r="Q26" i="37"/>
  <c r="B26" i="37" s="1"/>
  <c r="R25" i="37"/>
  <c r="C25" i="37" s="1"/>
  <c r="Q25" i="37"/>
  <c r="B25" i="37" s="1"/>
  <c r="R24" i="37"/>
  <c r="C24" i="37" s="1"/>
  <c r="Q24" i="37"/>
  <c r="B24" i="37" s="1"/>
  <c r="R23" i="37"/>
  <c r="C23" i="37" s="1"/>
  <c r="Q23" i="37"/>
  <c r="B23" i="37" s="1"/>
  <c r="R22" i="37"/>
  <c r="C22" i="37" s="1"/>
  <c r="Q22" i="37"/>
  <c r="B22" i="37" s="1"/>
  <c r="R21" i="37"/>
  <c r="C21" i="37" s="1"/>
  <c r="Q21" i="37"/>
  <c r="B21" i="37" s="1"/>
  <c r="R20" i="37"/>
  <c r="C20" i="37" s="1"/>
  <c r="Q20" i="37"/>
  <c r="B20" i="37" s="1"/>
  <c r="R19" i="37"/>
  <c r="C19" i="37" s="1"/>
  <c r="Q19" i="37"/>
  <c r="B19" i="37" s="1"/>
  <c r="R18" i="37"/>
  <c r="C18" i="37" s="1"/>
  <c r="Q18" i="37"/>
  <c r="B18" i="37" s="1"/>
  <c r="R17" i="37"/>
  <c r="C17" i="37" s="1"/>
  <c r="Q17" i="37"/>
  <c r="B17" i="37" s="1"/>
  <c r="R16" i="37"/>
  <c r="C16" i="37" s="1"/>
  <c r="Q16" i="37"/>
  <c r="B16" i="37" s="1"/>
  <c r="R15" i="37"/>
  <c r="C15" i="37" s="1"/>
  <c r="Q15" i="37"/>
  <c r="B15" i="37" s="1"/>
  <c r="R14" i="37"/>
  <c r="C14" i="37" s="1"/>
  <c r="Q14" i="37"/>
  <c r="B14" i="37" s="1"/>
  <c r="R13" i="37"/>
  <c r="C13" i="37" s="1"/>
  <c r="Q13" i="37"/>
  <c r="B13" i="37" s="1"/>
  <c r="R12" i="37"/>
  <c r="C12" i="37" s="1"/>
  <c r="Q12" i="37"/>
  <c r="B12" i="37" s="1"/>
  <c r="L42" i="37"/>
  <c r="K42" i="37"/>
  <c r="J42" i="37"/>
  <c r="I42" i="37"/>
  <c r="H42" i="37"/>
  <c r="G42" i="37"/>
  <c r="F42" i="37"/>
  <c r="L41" i="37"/>
  <c r="K41" i="37"/>
  <c r="J41" i="37"/>
  <c r="I41" i="37"/>
  <c r="H41" i="37"/>
  <c r="G41" i="37"/>
  <c r="F41" i="37"/>
  <c r="L40" i="37"/>
  <c r="K40" i="37"/>
  <c r="J40" i="37"/>
  <c r="I40" i="37"/>
  <c r="H40" i="37"/>
  <c r="G40" i="37"/>
  <c r="F40" i="37"/>
  <c r="L39" i="37"/>
  <c r="K39" i="37"/>
  <c r="J39" i="37"/>
  <c r="I39" i="37"/>
  <c r="H39" i="37"/>
  <c r="G39" i="37"/>
  <c r="F39" i="37"/>
  <c r="L38" i="37"/>
  <c r="K38" i="37"/>
  <c r="J38" i="37"/>
  <c r="I38" i="37"/>
  <c r="H38" i="37"/>
  <c r="G38" i="37"/>
  <c r="F38" i="37"/>
  <c r="L37" i="37"/>
  <c r="K37" i="37"/>
  <c r="J37" i="37"/>
  <c r="I37" i="37"/>
  <c r="H37" i="37"/>
  <c r="G37" i="37"/>
  <c r="F37" i="37"/>
  <c r="L36" i="37"/>
  <c r="K36" i="37"/>
  <c r="J36" i="37"/>
  <c r="I36" i="37"/>
  <c r="H36" i="37"/>
  <c r="G36" i="37"/>
  <c r="F36" i="37"/>
  <c r="L35" i="37"/>
  <c r="K35" i="37"/>
  <c r="J35" i="37"/>
  <c r="I35" i="37"/>
  <c r="H35" i="37"/>
  <c r="G35" i="37"/>
  <c r="F35" i="37"/>
  <c r="L34" i="37"/>
  <c r="K34" i="37"/>
  <c r="J34" i="37"/>
  <c r="I34" i="37"/>
  <c r="H34" i="37"/>
  <c r="G34" i="37"/>
  <c r="F34" i="37"/>
  <c r="L33" i="37"/>
  <c r="K33" i="37"/>
  <c r="J33" i="37"/>
  <c r="I33" i="37"/>
  <c r="H33" i="37"/>
  <c r="G33" i="37"/>
  <c r="F33" i="37"/>
  <c r="L32" i="37"/>
  <c r="K32" i="37"/>
  <c r="J32" i="37"/>
  <c r="I32" i="37"/>
  <c r="H32" i="37"/>
  <c r="G32" i="37"/>
  <c r="F32" i="37"/>
  <c r="L31" i="37"/>
  <c r="K31" i="37"/>
  <c r="J31" i="37"/>
  <c r="I31" i="37"/>
  <c r="H31" i="37"/>
  <c r="G31" i="37"/>
  <c r="F31" i="37"/>
  <c r="L30" i="37"/>
  <c r="K30" i="37"/>
  <c r="J30" i="37"/>
  <c r="I30" i="37"/>
  <c r="H30" i="37"/>
  <c r="G30" i="37"/>
  <c r="F30" i="37"/>
  <c r="L29" i="37"/>
  <c r="K29" i="37"/>
  <c r="J29" i="37"/>
  <c r="I29" i="37"/>
  <c r="H29" i="37"/>
  <c r="G29" i="37"/>
  <c r="F29" i="37"/>
  <c r="L28" i="37"/>
  <c r="K28" i="37"/>
  <c r="J28" i="37"/>
  <c r="I28" i="37"/>
  <c r="H28" i="37"/>
  <c r="G28" i="37"/>
  <c r="F28" i="37"/>
  <c r="L27" i="37"/>
  <c r="K27" i="37"/>
  <c r="J27" i="37"/>
  <c r="I27" i="37"/>
  <c r="H27" i="37"/>
  <c r="G27" i="37"/>
  <c r="F27" i="37"/>
  <c r="L26" i="37"/>
  <c r="K26" i="37"/>
  <c r="J26" i="37"/>
  <c r="I26" i="37"/>
  <c r="H26" i="37"/>
  <c r="G26" i="37"/>
  <c r="F26" i="37"/>
  <c r="L25" i="37"/>
  <c r="K25" i="37"/>
  <c r="J25" i="37"/>
  <c r="I25" i="37"/>
  <c r="H25" i="37"/>
  <c r="G25" i="37"/>
  <c r="F25" i="37"/>
  <c r="L24" i="37"/>
  <c r="K24" i="37"/>
  <c r="J24" i="37"/>
  <c r="I24" i="37"/>
  <c r="H24" i="37"/>
  <c r="G24" i="37"/>
  <c r="F24" i="37"/>
  <c r="L23" i="37"/>
  <c r="K23" i="37"/>
  <c r="J23" i="37"/>
  <c r="I23" i="37"/>
  <c r="H23" i="37"/>
  <c r="G23" i="37"/>
  <c r="F23" i="37"/>
  <c r="L22" i="37"/>
  <c r="K22" i="37"/>
  <c r="J22" i="37"/>
  <c r="I22" i="37"/>
  <c r="H22" i="37"/>
  <c r="G22" i="37"/>
  <c r="F22" i="37"/>
  <c r="L21" i="37"/>
  <c r="K21" i="37"/>
  <c r="J21" i="37"/>
  <c r="I21" i="37"/>
  <c r="H21" i="37"/>
  <c r="G21" i="37"/>
  <c r="F21" i="37"/>
  <c r="L20" i="37"/>
  <c r="K20" i="37"/>
  <c r="J20" i="37"/>
  <c r="I20" i="37"/>
  <c r="H20" i="37"/>
  <c r="G20" i="37"/>
  <c r="F20" i="37"/>
  <c r="F12" i="37"/>
  <c r="F13" i="37"/>
  <c r="F14" i="37"/>
  <c r="F15" i="37"/>
  <c r="F16" i="37"/>
  <c r="F17" i="37"/>
  <c r="F18" i="37"/>
  <c r="F19" i="37"/>
  <c r="L19" i="37"/>
  <c r="K19" i="37"/>
  <c r="J19" i="37"/>
  <c r="I19" i="37"/>
  <c r="H19" i="37"/>
  <c r="G19" i="37"/>
  <c r="L18" i="37"/>
  <c r="K18" i="37"/>
  <c r="J18" i="37"/>
  <c r="I18" i="37"/>
  <c r="H18" i="37"/>
  <c r="G18" i="37"/>
  <c r="L17" i="37"/>
  <c r="K17" i="37"/>
  <c r="J17" i="37"/>
  <c r="I17" i="37"/>
  <c r="H17" i="37"/>
  <c r="G17" i="37"/>
  <c r="L16" i="37"/>
  <c r="K16" i="37"/>
  <c r="J16" i="37"/>
  <c r="J12" i="37"/>
  <c r="J13" i="37"/>
  <c r="J14" i="37"/>
  <c r="J15" i="37"/>
  <c r="I16" i="37"/>
  <c r="H16" i="37"/>
  <c r="G16" i="37"/>
  <c r="G12" i="37"/>
  <c r="G13" i="37"/>
  <c r="G14" i="37"/>
  <c r="G15" i="37"/>
  <c r="L15" i="37"/>
  <c r="K15" i="37"/>
  <c r="I15" i="37"/>
  <c r="H15" i="37"/>
  <c r="L14" i="37"/>
  <c r="K14" i="37"/>
  <c r="I14" i="37"/>
  <c r="H14" i="37"/>
  <c r="L13" i="37"/>
  <c r="K13" i="37"/>
  <c r="I13" i="37"/>
  <c r="H13" i="37"/>
  <c r="L12" i="37"/>
  <c r="K12" i="37"/>
  <c r="I12" i="37"/>
  <c r="H12" i="37"/>
  <c r="R42" i="36"/>
  <c r="C42" i="36" s="1"/>
  <c r="Q42" i="36"/>
  <c r="B42" i="36" s="1"/>
  <c r="R41" i="36"/>
  <c r="C41" i="36" s="1"/>
  <c r="Q41" i="36"/>
  <c r="B41" i="36" s="1"/>
  <c r="R40" i="36"/>
  <c r="C40" i="36" s="1"/>
  <c r="Q40" i="36"/>
  <c r="B40" i="36" s="1"/>
  <c r="R39" i="36"/>
  <c r="C39" i="36" s="1"/>
  <c r="Q39" i="36"/>
  <c r="B39" i="36" s="1"/>
  <c r="R38" i="36"/>
  <c r="C38" i="36" s="1"/>
  <c r="Q38" i="36"/>
  <c r="B38" i="36" s="1"/>
  <c r="R37" i="36"/>
  <c r="C37" i="36" s="1"/>
  <c r="Q37" i="36"/>
  <c r="B37" i="36" s="1"/>
  <c r="R36" i="36"/>
  <c r="C36" i="36" s="1"/>
  <c r="Q36" i="36"/>
  <c r="B36" i="36" s="1"/>
  <c r="R35" i="36"/>
  <c r="C35" i="36" s="1"/>
  <c r="Q35" i="36"/>
  <c r="B35" i="36" s="1"/>
  <c r="R34" i="36"/>
  <c r="C34" i="36" s="1"/>
  <c r="Q34" i="36"/>
  <c r="B34" i="36" s="1"/>
  <c r="R33" i="36"/>
  <c r="C33" i="36" s="1"/>
  <c r="Q33" i="36"/>
  <c r="B33" i="36" s="1"/>
  <c r="R32" i="36"/>
  <c r="C32" i="36" s="1"/>
  <c r="Q32" i="36"/>
  <c r="B32" i="36" s="1"/>
  <c r="R31" i="36"/>
  <c r="C31" i="36" s="1"/>
  <c r="Q31" i="36"/>
  <c r="B31" i="36" s="1"/>
  <c r="R30" i="36"/>
  <c r="C30" i="36" s="1"/>
  <c r="Q30" i="36"/>
  <c r="B30" i="36" s="1"/>
  <c r="R29" i="36"/>
  <c r="C29" i="36" s="1"/>
  <c r="Q29" i="36"/>
  <c r="B29" i="36" s="1"/>
  <c r="R28" i="36"/>
  <c r="C28" i="36" s="1"/>
  <c r="Q28" i="36"/>
  <c r="B28" i="36" s="1"/>
  <c r="R27" i="36"/>
  <c r="C27" i="36" s="1"/>
  <c r="Q27" i="36"/>
  <c r="B27" i="36" s="1"/>
  <c r="R26" i="36"/>
  <c r="C26" i="36" s="1"/>
  <c r="Q26" i="36"/>
  <c r="B26" i="36" s="1"/>
  <c r="R25" i="36"/>
  <c r="C25" i="36" s="1"/>
  <c r="Q25" i="36"/>
  <c r="B25" i="36" s="1"/>
  <c r="R24" i="36"/>
  <c r="C24" i="36" s="1"/>
  <c r="Q24" i="36"/>
  <c r="R23" i="36"/>
  <c r="C23" i="36" s="1"/>
  <c r="Q23" i="36"/>
  <c r="B23" i="36" s="1"/>
  <c r="R22" i="36"/>
  <c r="C22" i="36" s="1"/>
  <c r="Q22" i="36"/>
  <c r="B22" i="36" s="1"/>
  <c r="R21" i="36"/>
  <c r="C21" i="36" s="1"/>
  <c r="Q21" i="36"/>
  <c r="B21" i="36" s="1"/>
  <c r="R20" i="36"/>
  <c r="C20" i="36" s="1"/>
  <c r="Q20" i="36"/>
  <c r="B20" i="36" s="1"/>
  <c r="R19" i="36"/>
  <c r="C19" i="36" s="1"/>
  <c r="Q19" i="36"/>
  <c r="B19" i="36" s="1"/>
  <c r="R18" i="36"/>
  <c r="C18" i="36" s="1"/>
  <c r="Q18" i="36"/>
  <c r="B18" i="36" s="1"/>
  <c r="R17" i="36"/>
  <c r="C17" i="36" s="1"/>
  <c r="Q17" i="36"/>
  <c r="B17" i="36" s="1"/>
  <c r="R16" i="36"/>
  <c r="C16" i="36" s="1"/>
  <c r="Q16" i="36"/>
  <c r="B16" i="36" s="1"/>
  <c r="R15" i="36"/>
  <c r="C15" i="36" s="1"/>
  <c r="Q15" i="36"/>
  <c r="B15" i="36" s="1"/>
  <c r="R14" i="36"/>
  <c r="C14" i="36" s="1"/>
  <c r="Q14" i="36"/>
  <c r="B14" i="36" s="1"/>
  <c r="R13" i="36"/>
  <c r="C13" i="36" s="1"/>
  <c r="Q13" i="36"/>
  <c r="B13" i="36" s="1"/>
  <c r="R12" i="36"/>
  <c r="C12" i="36" s="1"/>
  <c r="Q12" i="36"/>
  <c r="B12" i="36" s="1"/>
  <c r="L42" i="36"/>
  <c r="K42" i="36"/>
  <c r="J42" i="36"/>
  <c r="I42" i="36"/>
  <c r="H42" i="36"/>
  <c r="G42" i="36"/>
  <c r="F42" i="36"/>
  <c r="L41" i="36"/>
  <c r="K41" i="36"/>
  <c r="J41" i="36"/>
  <c r="I41" i="36"/>
  <c r="H41" i="36"/>
  <c r="G41" i="36"/>
  <c r="F41" i="36"/>
  <c r="L40" i="36"/>
  <c r="K40" i="36"/>
  <c r="J40" i="36"/>
  <c r="I40" i="36"/>
  <c r="H40" i="36"/>
  <c r="G40" i="36"/>
  <c r="F40" i="36"/>
  <c r="L39" i="36"/>
  <c r="K39" i="36"/>
  <c r="J39" i="36"/>
  <c r="I39" i="36"/>
  <c r="H39" i="36"/>
  <c r="G39" i="36"/>
  <c r="F39" i="36"/>
  <c r="L38" i="36"/>
  <c r="K38" i="36"/>
  <c r="J38" i="36"/>
  <c r="I38" i="36"/>
  <c r="H38" i="36"/>
  <c r="G38" i="36"/>
  <c r="F38" i="36"/>
  <c r="L37" i="36"/>
  <c r="K37" i="36"/>
  <c r="J37" i="36"/>
  <c r="I37" i="36"/>
  <c r="H37" i="36"/>
  <c r="G37" i="36"/>
  <c r="F37" i="36"/>
  <c r="L36" i="36"/>
  <c r="K36" i="36"/>
  <c r="J36" i="36"/>
  <c r="I36" i="36"/>
  <c r="H36" i="36"/>
  <c r="G36" i="36"/>
  <c r="F36" i="36"/>
  <c r="L35" i="36"/>
  <c r="K35" i="36"/>
  <c r="J35" i="36"/>
  <c r="I35" i="36"/>
  <c r="H35" i="36"/>
  <c r="G35" i="36"/>
  <c r="F35" i="36"/>
  <c r="L34" i="36"/>
  <c r="K34" i="36"/>
  <c r="J34" i="36"/>
  <c r="I34" i="36"/>
  <c r="H34" i="36"/>
  <c r="G34" i="36"/>
  <c r="F34" i="36"/>
  <c r="L33" i="36"/>
  <c r="K33" i="36"/>
  <c r="J33" i="36"/>
  <c r="J12" i="36"/>
  <c r="J13" i="36"/>
  <c r="J14" i="36"/>
  <c r="J15" i="36"/>
  <c r="J16" i="36"/>
  <c r="J17" i="36"/>
  <c r="J18" i="36"/>
  <c r="J19" i="36"/>
  <c r="J20" i="36"/>
  <c r="J21" i="36"/>
  <c r="J22" i="36"/>
  <c r="J23" i="36"/>
  <c r="J24" i="36"/>
  <c r="J25" i="36"/>
  <c r="J26" i="36"/>
  <c r="J27" i="36"/>
  <c r="J28" i="36"/>
  <c r="J29" i="36"/>
  <c r="J30" i="36"/>
  <c r="J31" i="36"/>
  <c r="J32" i="36"/>
  <c r="I33" i="36"/>
  <c r="H33" i="36"/>
  <c r="G33" i="36"/>
  <c r="F33" i="36"/>
  <c r="L32" i="36"/>
  <c r="K32" i="36"/>
  <c r="I32" i="36"/>
  <c r="H32" i="36"/>
  <c r="G32" i="36"/>
  <c r="F32" i="36"/>
  <c r="L31" i="36"/>
  <c r="K31" i="36"/>
  <c r="I31" i="36"/>
  <c r="H31" i="36"/>
  <c r="G31" i="36"/>
  <c r="F31" i="36"/>
  <c r="L30" i="36"/>
  <c r="K30" i="36"/>
  <c r="I30" i="36"/>
  <c r="H30" i="36"/>
  <c r="G30" i="36"/>
  <c r="F30" i="36"/>
  <c r="L29" i="36"/>
  <c r="K29" i="36"/>
  <c r="I29" i="36"/>
  <c r="H29" i="36"/>
  <c r="G29" i="36"/>
  <c r="F29" i="36"/>
  <c r="L28" i="36"/>
  <c r="K28" i="36"/>
  <c r="I28" i="36"/>
  <c r="H28" i="36"/>
  <c r="G28" i="36"/>
  <c r="F28" i="36"/>
  <c r="L27" i="36"/>
  <c r="K27" i="36"/>
  <c r="I27" i="36"/>
  <c r="H27" i="36"/>
  <c r="G27" i="36"/>
  <c r="F27" i="36"/>
  <c r="L26" i="36"/>
  <c r="K26" i="36"/>
  <c r="I26" i="36"/>
  <c r="H26" i="36"/>
  <c r="G26" i="36"/>
  <c r="F26" i="36"/>
  <c r="L25" i="36"/>
  <c r="K25" i="36"/>
  <c r="I25" i="36"/>
  <c r="H25" i="36"/>
  <c r="G25" i="36"/>
  <c r="F25" i="36"/>
  <c r="L24" i="36"/>
  <c r="K24" i="36"/>
  <c r="I24" i="36"/>
  <c r="H24" i="36"/>
  <c r="G24" i="36"/>
  <c r="F24" i="36"/>
  <c r="L23" i="36"/>
  <c r="K23" i="36"/>
  <c r="I23" i="36"/>
  <c r="H23" i="36"/>
  <c r="H12" i="36"/>
  <c r="H13" i="36"/>
  <c r="H14" i="36"/>
  <c r="H15" i="36"/>
  <c r="H16" i="36"/>
  <c r="H17" i="36"/>
  <c r="H18" i="36"/>
  <c r="H19" i="36"/>
  <c r="H20" i="36"/>
  <c r="H21" i="36"/>
  <c r="H22" i="36"/>
  <c r="G23" i="36"/>
  <c r="F23" i="36"/>
  <c r="L22" i="36"/>
  <c r="K22" i="36"/>
  <c r="I22" i="36"/>
  <c r="G22" i="36"/>
  <c r="F22" i="36"/>
  <c r="L21" i="36"/>
  <c r="K21" i="36"/>
  <c r="I21" i="36"/>
  <c r="G21" i="36"/>
  <c r="F21" i="36"/>
  <c r="L20" i="36"/>
  <c r="K20" i="36"/>
  <c r="I20" i="36"/>
  <c r="G20" i="36"/>
  <c r="F20" i="36"/>
  <c r="L19" i="36"/>
  <c r="K19" i="36"/>
  <c r="I19" i="36"/>
  <c r="G19" i="36"/>
  <c r="F19" i="36"/>
  <c r="L18" i="36"/>
  <c r="K18" i="36"/>
  <c r="I18" i="36"/>
  <c r="G18" i="36"/>
  <c r="F18" i="36"/>
  <c r="L17" i="36"/>
  <c r="K17" i="36"/>
  <c r="I17" i="36"/>
  <c r="G17" i="36"/>
  <c r="F17" i="36"/>
  <c r="L16" i="36"/>
  <c r="K16" i="36"/>
  <c r="I16" i="36"/>
  <c r="G16" i="36"/>
  <c r="F16" i="36"/>
  <c r="L15" i="36"/>
  <c r="K15" i="36"/>
  <c r="I15" i="36"/>
  <c r="G15" i="36"/>
  <c r="F15" i="36"/>
  <c r="L14" i="36"/>
  <c r="K14" i="36"/>
  <c r="I14" i="36"/>
  <c r="G14" i="36"/>
  <c r="F14" i="36"/>
  <c r="L13" i="36"/>
  <c r="K13" i="36"/>
  <c r="I13" i="36"/>
  <c r="G13" i="36"/>
  <c r="F13" i="36"/>
  <c r="F12" i="36"/>
  <c r="L12" i="36"/>
  <c r="K12" i="36"/>
  <c r="I12" i="36"/>
  <c r="G12" i="36"/>
  <c r="R42" i="35"/>
  <c r="C42" i="35" s="1"/>
  <c r="Q42" i="35"/>
  <c r="B42" i="35" s="1"/>
  <c r="R41" i="35"/>
  <c r="C41" i="35" s="1"/>
  <c r="Q41" i="35"/>
  <c r="B41" i="35" s="1"/>
  <c r="R40" i="35"/>
  <c r="C40" i="35" s="1"/>
  <c r="Q40" i="35"/>
  <c r="B40" i="35" s="1"/>
  <c r="R39" i="35"/>
  <c r="C39" i="35" s="1"/>
  <c r="Q39" i="35"/>
  <c r="B39" i="35" s="1"/>
  <c r="R38" i="35"/>
  <c r="C38" i="35" s="1"/>
  <c r="Q38" i="35"/>
  <c r="B38" i="35" s="1"/>
  <c r="R37" i="35"/>
  <c r="C37" i="35" s="1"/>
  <c r="Q37" i="35"/>
  <c r="B37" i="35" s="1"/>
  <c r="R36" i="35"/>
  <c r="C36" i="35" s="1"/>
  <c r="Q36" i="35"/>
  <c r="B36" i="35" s="1"/>
  <c r="R35" i="35"/>
  <c r="C35" i="35" s="1"/>
  <c r="Q35" i="35"/>
  <c r="B35" i="35" s="1"/>
  <c r="R34" i="35"/>
  <c r="C34" i="35" s="1"/>
  <c r="Q34" i="35"/>
  <c r="B34" i="35" s="1"/>
  <c r="R33" i="35"/>
  <c r="C33" i="35" s="1"/>
  <c r="Q33" i="35"/>
  <c r="B33" i="35" s="1"/>
  <c r="R32" i="35"/>
  <c r="C32" i="35" s="1"/>
  <c r="Q32" i="35"/>
  <c r="B32" i="35" s="1"/>
  <c r="R31" i="35"/>
  <c r="C31" i="35" s="1"/>
  <c r="Q31" i="35"/>
  <c r="B31" i="35" s="1"/>
  <c r="R30" i="35"/>
  <c r="C30" i="35" s="1"/>
  <c r="Q30" i="35"/>
  <c r="B30" i="35" s="1"/>
  <c r="R29" i="35"/>
  <c r="C29" i="35" s="1"/>
  <c r="Q29" i="35"/>
  <c r="B29" i="35" s="1"/>
  <c r="R28" i="35"/>
  <c r="C28" i="35" s="1"/>
  <c r="Q28" i="35"/>
  <c r="B28" i="35" s="1"/>
  <c r="R27" i="35"/>
  <c r="C27" i="35" s="1"/>
  <c r="Q27" i="35"/>
  <c r="B27" i="35" s="1"/>
  <c r="R26" i="35"/>
  <c r="C26" i="35" s="1"/>
  <c r="Q26" i="35"/>
  <c r="B26" i="35" s="1"/>
  <c r="R25" i="35"/>
  <c r="C25" i="35" s="1"/>
  <c r="Q25" i="35"/>
  <c r="B25" i="35" s="1"/>
  <c r="R24" i="35"/>
  <c r="C24" i="35" s="1"/>
  <c r="Q24" i="35"/>
  <c r="B24" i="35" s="1"/>
  <c r="R23" i="35"/>
  <c r="C23" i="35" s="1"/>
  <c r="Q23" i="35"/>
  <c r="B23" i="35" s="1"/>
  <c r="R22" i="35"/>
  <c r="C22" i="35" s="1"/>
  <c r="Q22" i="35"/>
  <c r="B22" i="35" s="1"/>
  <c r="R21" i="35"/>
  <c r="C21" i="35" s="1"/>
  <c r="Q21" i="35"/>
  <c r="B21" i="35" s="1"/>
  <c r="R20" i="35"/>
  <c r="C20" i="35" s="1"/>
  <c r="Q20" i="35"/>
  <c r="B20" i="35" s="1"/>
  <c r="R19" i="35"/>
  <c r="C19" i="35" s="1"/>
  <c r="Q19" i="35"/>
  <c r="B19" i="35" s="1"/>
  <c r="R18" i="35"/>
  <c r="C18" i="35" s="1"/>
  <c r="Q18" i="35"/>
  <c r="B18" i="35" s="1"/>
  <c r="R17" i="35"/>
  <c r="C17" i="35" s="1"/>
  <c r="Q17" i="35"/>
  <c r="B17" i="35" s="1"/>
  <c r="R16" i="35"/>
  <c r="C16" i="35" s="1"/>
  <c r="R12" i="35"/>
  <c r="C12" i="35" s="1"/>
  <c r="R13" i="35"/>
  <c r="C13" i="35" s="1"/>
  <c r="R14" i="35"/>
  <c r="C14" i="35" s="1"/>
  <c r="R15" i="35"/>
  <c r="C15" i="35" s="1"/>
  <c r="Q16" i="35"/>
  <c r="B16" i="35" s="1"/>
  <c r="Q15" i="35"/>
  <c r="B15" i="35" s="1"/>
  <c r="Q14" i="35"/>
  <c r="B14" i="35" s="1"/>
  <c r="Q13" i="35"/>
  <c r="B13" i="35" s="1"/>
  <c r="Q12" i="35"/>
  <c r="B12" i="35" s="1"/>
  <c r="L42" i="35"/>
  <c r="K42" i="35"/>
  <c r="J42" i="35"/>
  <c r="I42" i="35"/>
  <c r="H42" i="35"/>
  <c r="G42" i="35"/>
  <c r="F42" i="35"/>
  <c r="L41" i="35"/>
  <c r="K41" i="35"/>
  <c r="J41" i="35"/>
  <c r="I41" i="35"/>
  <c r="H41" i="35"/>
  <c r="G41" i="35"/>
  <c r="F41" i="35"/>
  <c r="L40" i="35"/>
  <c r="K40" i="35"/>
  <c r="J40" i="35"/>
  <c r="I40" i="35"/>
  <c r="H40" i="35"/>
  <c r="G40" i="35"/>
  <c r="F40" i="35"/>
  <c r="L39" i="35"/>
  <c r="K39" i="35"/>
  <c r="J39" i="35"/>
  <c r="I39" i="35"/>
  <c r="H39" i="35"/>
  <c r="G39" i="35"/>
  <c r="F39" i="35"/>
  <c r="L38" i="35"/>
  <c r="K38" i="35"/>
  <c r="J38" i="35"/>
  <c r="I38" i="35"/>
  <c r="H38" i="35"/>
  <c r="G38" i="35"/>
  <c r="F38" i="35"/>
  <c r="L37" i="35"/>
  <c r="K37" i="35"/>
  <c r="J37" i="35"/>
  <c r="I37" i="35"/>
  <c r="H37" i="35"/>
  <c r="G37" i="35"/>
  <c r="F37" i="35"/>
  <c r="L36" i="35"/>
  <c r="K36" i="35"/>
  <c r="J36" i="35"/>
  <c r="I36" i="35"/>
  <c r="H36" i="35"/>
  <c r="G36" i="35"/>
  <c r="F36" i="35"/>
  <c r="L35" i="35"/>
  <c r="K35" i="35"/>
  <c r="J35" i="35"/>
  <c r="I35" i="35"/>
  <c r="H35" i="35"/>
  <c r="G35" i="35"/>
  <c r="F35" i="35"/>
  <c r="L34" i="35"/>
  <c r="K34" i="35"/>
  <c r="J34" i="35"/>
  <c r="I34" i="35"/>
  <c r="H34" i="35"/>
  <c r="G34" i="35"/>
  <c r="F34" i="35"/>
  <c r="L33" i="35"/>
  <c r="K33" i="35"/>
  <c r="J33" i="35"/>
  <c r="I33" i="35"/>
  <c r="H33" i="35"/>
  <c r="G33" i="35"/>
  <c r="F33" i="35"/>
  <c r="L32" i="35"/>
  <c r="K32" i="35"/>
  <c r="J32" i="35"/>
  <c r="I32" i="35"/>
  <c r="H32" i="35"/>
  <c r="G32" i="35"/>
  <c r="F32" i="35"/>
  <c r="L31" i="35"/>
  <c r="K31" i="35"/>
  <c r="J31" i="35"/>
  <c r="I31" i="35"/>
  <c r="H31" i="35"/>
  <c r="G31" i="35"/>
  <c r="F31" i="35"/>
  <c r="L30" i="35"/>
  <c r="K30" i="35"/>
  <c r="J30" i="35"/>
  <c r="I30" i="35"/>
  <c r="H30" i="35"/>
  <c r="G30" i="35"/>
  <c r="F30" i="35"/>
  <c r="L29" i="35"/>
  <c r="K29" i="35"/>
  <c r="J29" i="35"/>
  <c r="I29" i="35"/>
  <c r="H29" i="35"/>
  <c r="G29" i="35"/>
  <c r="F29" i="35"/>
  <c r="L28" i="35"/>
  <c r="K28" i="35"/>
  <c r="J28" i="35"/>
  <c r="I28" i="35"/>
  <c r="H28" i="35"/>
  <c r="G28" i="35"/>
  <c r="F28" i="35"/>
  <c r="L27" i="35"/>
  <c r="K27" i="35"/>
  <c r="J27" i="35"/>
  <c r="I27" i="35"/>
  <c r="H27" i="35"/>
  <c r="G27" i="35"/>
  <c r="F27" i="35"/>
  <c r="L26" i="35"/>
  <c r="K26" i="35"/>
  <c r="J26" i="35"/>
  <c r="I26" i="35"/>
  <c r="H26" i="35"/>
  <c r="G26" i="35"/>
  <c r="F26" i="35"/>
  <c r="L25" i="35"/>
  <c r="K25" i="35"/>
  <c r="J25" i="35"/>
  <c r="I25" i="35"/>
  <c r="H25" i="35"/>
  <c r="G25" i="35"/>
  <c r="F25" i="35"/>
  <c r="L24" i="35"/>
  <c r="K24" i="35"/>
  <c r="J24" i="35"/>
  <c r="I24" i="35"/>
  <c r="H24" i="35"/>
  <c r="G24" i="35"/>
  <c r="F24" i="35"/>
  <c r="L23" i="35"/>
  <c r="K23" i="35"/>
  <c r="J23" i="35"/>
  <c r="I23" i="35"/>
  <c r="H23" i="35"/>
  <c r="G23" i="35"/>
  <c r="G12" i="35"/>
  <c r="G13" i="35"/>
  <c r="G14" i="35"/>
  <c r="G15" i="35"/>
  <c r="G16" i="35"/>
  <c r="G17" i="35"/>
  <c r="G18" i="35"/>
  <c r="G19" i="35"/>
  <c r="G20" i="35"/>
  <c r="G21" i="35"/>
  <c r="G22" i="35"/>
  <c r="F23" i="35"/>
  <c r="L22" i="35"/>
  <c r="K22" i="35"/>
  <c r="J22" i="35"/>
  <c r="I22" i="35"/>
  <c r="H22" i="35"/>
  <c r="F22" i="35"/>
  <c r="L21" i="35"/>
  <c r="K21" i="35"/>
  <c r="J21" i="35"/>
  <c r="I21" i="35"/>
  <c r="H21" i="35"/>
  <c r="F21" i="35"/>
  <c r="L20" i="35"/>
  <c r="K20" i="35"/>
  <c r="J20" i="35"/>
  <c r="I20" i="35"/>
  <c r="H20" i="35"/>
  <c r="F20" i="35"/>
  <c r="L19" i="35"/>
  <c r="K19" i="35"/>
  <c r="J19" i="35"/>
  <c r="I19" i="35"/>
  <c r="H19" i="35"/>
  <c r="F19" i="35"/>
  <c r="L18" i="35"/>
  <c r="K18" i="35"/>
  <c r="J18" i="35"/>
  <c r="I18" i="35"/>
  <c r="H18" i="35"/>
  <c r="F18" i="35"/>
  <c r="F12" i="35"/>
  <c r="F13" i="35"/>
  <c r="F14" i="35"/>
  <c r="F15" i="35"/>
  <c r="F16" i="35"/>
  <c r="F17" i="35"/>
  <c r="L17" i="35"/>
  <c r="K17" i="35"/>
  <c r="J17" i="35"/>
  <c r="I17" i="35"/>
  <c r="H17" i="35"/>
  <c r="L16" i="35"/>
  <c r="K16" i="35"/>
  <c r="J16" i="35"/>
  <c r="I16" i="35"/>
  <c r="H16" i="35"/>
  <c r="L15" i="35"/>
  <c r="K15" i="35"/>
  <c r="J15" i="35"/>
  <c r="I15" i="35"/>
  <c r="H15" i="35"/>
  <c r="H12" i="35"/>
  <c r="H13" i="35"/>
  <c r="H14" i="35"/>
  <c r="L14" i="35"/>
  <c r="K14" i="35"/>
  <c r="J14" i="35"/>
  <c r="J12" i="35"/>
  <c r="J13" i="35"/>
  <c r="I14" i="35"/>
  <c r="L13" i="35"/>
  <c r="K13" i="35"/>
  <c r="I13" i="35"/>
  <c r="L12" i="35"/>
  <c r="K12" i="35"/>
  <c r="I12" i="35"/>
  <c r="R42" i="34"/>
  <c r="C42" i="34" s="1"/>
  <c r="Q42" i="34"/>
  <c r="B42" i="34" s="1"/>
  <c r="R41" i="34"/>
  <c r="C41" i="34" s="1"/>
  <c r="Q41" i="34"/>
  <c r="B41" i="34" s="1"/>
  <c r="R40" i="34"/>
  <c r="C40" i="34" s="1"/>
  <c r="Q40" i="34"/>
  <c r="B40" i="34" s="1"/>
  <c r="R39" i="34"/>
  <c r="C39" i="34" s="1"/>
  <c r="Q39" i="34"/>
  <c r="B39" i="34" s="1"/>
  <c r="R38" i="34"/>
  <c r="C38" i="34" s="1"/>
  <c r="Q38" i="34"/>
  <c r="B38" i="34" s="1"/>
  <c r="R37" i="34"/>
  <c r="C37" i="34" s="1"/>
  <c r="Q37" i="34"/>
  <c r="B37" i="34" s="1"/>
  <c r="R36" i="34"/>
  <c r="C36" i="34" s="1"/>
  <c r="Q36" i="34"/>
  <c r="B36" i="34" s="1"/>
  <c r="R35" i="34"/>
  <c r="C35" i="34" s="1"/>
  <c r="Q35" i="34"/>
  <c r="B35" i="34" s="1"/>
  <c r="R34" i="34"/>
  <c r="C34" i="34" s="1"/>
  <c r="Q34" i="34"/>
  <c r="B34" i="34" s="1"/>
  <c r="R33" i="34"/>
  <c r="C33" i="34" s="1"/>
  <c r="Q33" i="34"/>
  <c r="B33" i="34" s="1"/>
  <c r="R32" i="34"/>
  <c r="C32" i="34" s="1"/>
  <c r="Q32" i="34"/>
  <c r="B32" i="34" s="1"/>
  <c r="R31" i="34"/>
  <c r="C31" i="34" s="1"/>
  <c r="Q31" i="34"/>
  <c r="B31" i="34" s="1"/>
  <c r="R30" i="34"/>
  <c r="C30" i="34" s="1"/>
  <c r="Q30" i="34"/>
  <c r="B30" i="34" s="1"/>
  <c r="R29" i="34"/>
  <c r="C29" i="34" s="1"/>
  <c r="Q29" i="34"/>
  <c r="B29" i="34" s="1"/>
  <c r="R28" i="34"/>
  <c r="C28" i="34" s="1"/>
  <c r="Q28" i="34"/>
  <c r="B28" i="34" s="1"/>
  <c r="R27" i="34"/>
  <c r="C27" i="34" s="1"/>
  <c r="Q27" i="34"/>
  <c r="B27" i="34" s="1"/>
  <c r="R26" i="34"/>
  <c r="C26" i="34" s="1"/>
  <c r="Q26" i="34"/>
  <c r="B26" i="34" s="1"/>
  <c r="R25" i="34"/>
  <c r="C25" i="34" s="1"/>
  <c r="Q25" i="34"/>
  <c r="B25" i="34" s="1"/>
  <c r="R24" i="34"/>
  <c r="C24" i="34" s="1"/>
  <c r="Q24" i="34"/>
  <c r="B24" i="34" s="1"/>
  <c r="R23" i="34"/>
  <c r="C23" i="34" s="1"/>
  <c r="Q23" i="34"/>
  <c r="B23" i="34" s="1"/>
  <c r="R22" i="34"/>
  <c r="C22" i="34" s="1"/>
  <c r="Q22" i="34"/>
  <c r="B22" i="34" s="1"/>
  <c r="R21" i="34"/>
  <c r="C21" i="34" s="1"/>
  <c r="Q21" i="34"/>
  <c r="B21" i="34" s="1"/>
  <c r="R20" i="34"/>
  <c r="C20" i="34" s="1"/>
  <c r="Q20" i="34"/>
  <c r="R19" i="34"/>
  <c r="C19" i="34" s="1"/>
  <c r="Q19" i="34"/>
  <c r="B19" i="34" s="1"/>
  <c r="R18" i="34"/>
  <c r="C18" i="34" s="1"/>
  <c r="Q18" i="34"/>
  <c r="B18" i="34" s="1"/>
  <c r="R17" i="34"/>
  <c r="C17" i="34" s="1"/>
  <c r="Q17" i="34"/>
  <c r="B17" i="34" s="1"/>
  <c r="R16" i="34"/>
  <c r="C16" i="34" s="1"/>
  <c r="Q16" i="34"/>
  <c r="B16" i="34" s="1"/>
  <c r="R15" i="34"/>
  <c r="C15" i="34" s="1"/>
  <c r="Q15" i="34"/>
  <c r="B15" i="34" s="1"/>
  <c r="R14" i="34"/>
  <c r="C14" i="34" s="1"/>
  <c r="Q14" i="34"/>
  <c r="B14" i="34" s="1"/>
  <c r="R13" i="34"/>
  <c r="C13" i="34" s="1"/>
  <c r="Q13" i="34"/>
  <c r="B13" i="34" s="1"/>
  <c r="R12" i="34"/>
  <c r="C12" i="34" s="1"/>
  <c r="Q12" i="34"/>
  <c r="B12" i="34" s="1"/>
  <c r="L42" i="34"/>
  <c r="K42" i="34"/>
  <c r="J42" i="34"/>
  <c r="I42" i="34"/>
  <c r="H42" i="34"/>
  <c r="G42" i="34"/>
  <c r="F42" i="34"/>
  <c r="L41" i="34"/>
  <c r="K41" i="34"/>
  <c r="J41" i="34"/>
  <c r="I41" i="34"/>
  <c r="H41" i="34"/>
  <c r="G41" i="34"/>
  <c r="F41" i="34"/>
  <c r="L40" i="34"/>
  <c r="K40" i="34"/>
  <c r="J40" i="34"/>
  <c r="I40" i="34"/>
  <c r="H40" i="34"/>
  <c r="G40" i="34"/>
  <c r="F40" i="34"/>
  <c r="L39" i="34"/>
  <c r="K39" i="34"/>
  <c r="J39" i="34"/>
  <c r="I39" i="34"/>
  <c r="H39" i="34"/>
  <c r="G39" i="34"/>
  <c r="F39" i="34"/>
  <c r="L38" i="34"/>
  <c r="K38" i="34"/>
  <c r="J38" i="34"/>
  <c r="I38" i="34"/>
  <c r="H38" i="34"/>
  <c r="G38" i="34"/>
  <c r="F38" i="34"/>
  <c r="L37" i="34"/>
  <c r="K37" i="34"/>
  <c r="J37" i="34"/>
  <c r="I37" i="34"/>
  <c r="H37" i="34"/>
  <c r="G37" i="34"/>
  <c r="F37" i="34"/>
  <c r="L36" i="34"/>
  <c r="K36" i="34"/>
  <c r="J36" i="34"/>
  <c r="I36" i="34"/>
  <c r="H36" i="34"/>
  <c r="G36" i="34"/>
  <c r="F36" i="34"/>
  <c r="L35" i="34"/>
  <c r="K35" i="34"/>
  <c r="J35" i="34"/>
  <c r="I35" i="34"/>
  <c r="H35" i="34"/>
  <c r="G35" i="34"/>
  <c r="F35" i="34"/>
  <c r="L34" i="34"/>
  <c r="K34" i="34"/>
  <c r="J34" i="34"/>
  <c r="I34" i="34"/>
  <c r="H34" i="34"/>
  <c r="G34" i="34"/>
  <c r="F34" i="34"/>
  <c r="L33" i="34"/>
  <c r="K33" i="34"/>
  <c r="J33" i="34"/>
  <c r="I33" i="34"/>
  <c r="H33" i="34"/>
  <c r="G33" i="34"/>
  <c r="F33" i="34"/>
  <c r="L32" i="34"/>
  <c r="K32" i="34"/>
  <c r="J32" i="34"/>
  <c r="I32" i="34"/>
  <c r="H32" i="34"/>
  <c r="G32" i="34"/>
  <c r="F32" i="34"/>
  <c r="L31" i="34"/>
  <c r="K31" i="34"/>
  <c r="J31" i="34"/>
  <c r="J12" i="34"/>
  <c r="J13" i="34"/>
  <c r="J14" i="34"/>
  <c r="J15" i="34"/>
  <c r="J16" i="34"/>
  <c r="J17" i="34"/>
  <c r="J18" i="34"/>
  <c r="J19" i="34"/>
  <c r="J20" i="34"/>
  <c r="J21" i="34"/>
  <c r="J22" i="34"/>
  <c r="J23" i="34"/>
  <c r="J24" i="34"/>
  <c r="J25" i="34"/>
  <c r="J26" i="34"/>
  <c r="J27" i="34"/>
  <c r="J28" i="34"/>
  <c r="J29" i="34"/>
  <c r="J30" i="34"/>
  <c r="I31" i="34"/>
  <c r="H31" i="34"/>
  <c r="G31" i="34"/>
  <c r="F31" i="34"/>
  <c r="L30" i="34"/>
  <c r="K30" i="34"/>
  <c r="I30" i="34"/>
  <c r="H30" i="34"/>
  <c r="G30" i="34"/>
  <c r="F30" i="34"/>
  <c r="L29" i="34"/>
  <c r="K29" i="34"/>
  <c r="I29" i="34"/>
  <c r="H29" i="34"/>
  <c r="G29" i="34"/>
  <c r="F29" i="34"/>
  <c r="L28" i="34"/>
  <c r="K28" i="34"/>
  <c r="I28" i="34"/>
  <c r="H28" i="34"/>
  <c r="G28" i="34"/>
  <c r="F28" i="34"/>
  <c r="L27" i="34"/>
  <c r="K27" i="34"/>
  <c r="I27" i="34"/>
  <c r="H27" i="34"/>
  <c r="G27" i="34"/>
  <c r="F27" i="34"/>
  <c r="L26" i="34"/>
  <c r="K26" i="34"/>
  <c r="I26" i="34"/>
  <c r="H26" i="34"/>
  <c r="G26" i="34"/>
  <c r="F26" i="34"/>
  <c r="L25" i="34"/>
  <c r="K25" i="34"/>
  <c r="I25" i="34"/>
  <c r="H25" i="34"/>
  <c r="G25" i="34"/>
  <c r="F25" i="34"/>
  <c r="L24" i="34"/>
  <c r="K24" i="34"/>
  <c r="I24" i="34"/>
  <c r="H24" i="34"/>
  <c r="G24" i="34"/>
  <c r="F24" i="34"/>
  <c r="L23" i="34"/>
  <c r="K23" i="34"/>
  <c r="I23" i="34"/>
  <c r="H23" i="34"/>
  <c r="G23" i="34"/>
  <c r="F23" i="34"/>
  <c r="L22" i="34"/>
  <c r="K22" i="34"/>
  <c r="I22" i="34"/>
  <c r="H22" i="34"/>
  <c r="G22" i="34"/>
  <c r="F22" i="34"/>
  <c r="F12" i="34"/>
  <c r="F13" i="34"/>
  <c r="F14" i="34"/>
  <c r="F15" i="34"/>
  <c r="F16" i="34"/>
  <c r="F17" i="34"/>
  <c r="F18" i="34"/>
  <c r="F19" i="34"/>
  <c r="F20" i="34"/>
  <c r="F21" i="34"/>
  <c r="L21" i="34"/>
  <c r="K21" i="34"/>
  <c r="I21" i="34"/>
  <c r="H21" i="34"/>
  <c r="G21" i="34"/>
  <c r="L20" i="34"/>
  <c r="K20" i="34"/>
  <c r="I20" i="34"/>
  <c r="H20" i="34"/>
  <c r="H12" i="34"/>
  <c r="H13" i="34"/>
  <c r="H14" i="34"/>
  <c r="H15" i="34"/>
  <c r="H16" i="34"/>
  <c r="H17" i="34"/>
  <c r="H18" i="34"/>
  <c r="H19" i="34"/>
  <c r="G20" i="34"/>
  <c r="L19" i="34"/>
  <c r="K19" i="34"/>
  <c r="I19" i="34"/>
  <c r="G19" i="34"/>
  <c r="L18" i="34"/>
  <c r="K18" i="34"/>
  <c r="I18" i="34"/>
  <c r="G18" i="34"/>
  <c r="L17" i="34"/>
  <c r="K17" i="34"/>
  <c r="I17" i="34"/>
  <c r="G17" i="34"/>
  <c r="L16" i="34"/>
  <c r="K16" i="34"/>
  <c r="I16" i="34"/>
  <c r="G16" i="34"/>
  <c r="L15" i="34"/>
  <c r="K15" i="34"/>
  <c r="I15" i="34"/>
  <c r="G15" i="34"/>
  <c r="L14" i="34"/>
  <c r="K14" i="34"/>
  <c r="I14" i="34"/>
  <c r="G14" i="34"/>
  <c r="L13" i="34"/>
  <c r="K13" i="34"/>
  <c r="I13" i="34"/>
  <c r="G13" i="34"/>
  <c r="L12" i="34"/>
  <c r="K12" i="34"/>
  <c r="I12" i="34"/>
  <c r="G12" i="34"/>
  <c r="R42" i="33"/>
  <c r="C42" i="33" s="1"/>
  <c r="Q42" i="33"/>
  <c r="B42" i="33" s="1"/>
  <c r="R41" i="33"/>
  <c r="C41" i="33" s="1"/>
  <c r="Q41" i="33"/>
  <c r="B41" i="33" s="1"/>
  <c r="R40" i="33"/>
  <c r="C40" i="33" s="1"/>
  <c r="Q40" i="33"/>
  <c r="B40" i="33" s="1"/>
  <c r="R39" i="33"/>
  <c r="C39" i="33" s="1"/>
  <c r="Q39" i="33"/>
  <c r="B39" i="33" s="1"/>
  <c r="R38" i="33"/>
  <c r="C38" i="33" s="1"/>
  <c r="Q38" i="33"/>
  <c r="B38" i="33" s="1"/>
  <c r="R37" i="33"/>
  <c r="C37" i="33" s="1"/>
  <c r="Q37" i="33"/>
  <c r="B37" i="33" s="1"/>
  <c r="R36" i="33"/>
  <c r="C36" i="33" s="1"/>
  <c r="Q36" i="33"/>
  <c r="B36" i="33" s="1"/>
  <c r="R35" i="33"/>
  <c r="C35" i="33" s="1"/>
  <c r="Q35" i="33"/>
  <c r="B35" i="33" s="1"/>
  <c r="R34" i="33"/>
  <c r="C34" i="33" s="1"/>
  <c r="Q34" i="33"/>
  <c r="B34" i="33" s="1"/>
  <c r="R33" i="33"/>
  <c r="C33" i="33" s="1"/>
  <c r="Q33" i="33"/>
  <c r="B33" i="33" s="1"/>
  <c r="R32" i="33"/>
  <c r="C32" i="33" s="1"/>
  <c r="Q32" i="33"/>
  <c r="B32" i="33" s="1"/>
  <c r="R31" i="33"/>
  <c r="C31" i="33" s="1"/>
  <c r="Q31" i="33"/>
  <c r="B31" i="33" s="1"/>
  <c r="R30" i="33"/>
  <c r="C30" i="33" s="1"/>
  <c r="Q30" i="33"/>
  <c r="B30" i="33" s="1"/>
  <c r="R29" i="33"/>
  <c r="C29" i="33" s="1"/>
  <c r="Q29" i="33"/>
  <c r="B29" i="33" s="1"/>
  <c r="R28" i="33"/>
  <c r="C28" i="33" s="1"/>
  <c r="Q28" i="33"/>
  <c r="B28" i="33" s="1"/>
  <c r="R27" i="33"/>
  <c r="C27" i="33" s="1"/>
  <c r="Q27" i="33"/>
  <c r="B27" i="33" s="1"/>
  <c r="R26" i="33"/>
  <c r="C26" i="33" s="1"/>
  <c r="Q26" i="33"/>
  <c r="B26" i="33" s="1"/>
  <c r="R25" i="33"/>
  <c r="C25" i="33" s="1"/>
  <c r="Q25" i="33"/>
  <c r="B25" i="33" s="1"/>
  <c r="R24" i="33"/>
  <c r="C24" i="33" s="1"/>
  <c r="Q24" i="33"/>
  <c r="B24" i="33" s="1"/>
  <c r="R23" i="33"/>
  <c r="C23" i="33" s="1"/>
  <c r="Q23" i="33"/>
  <c r="B23" i="33" s="1"/>
  <c r="R22" i="33"/>
  <c r="C22" i="33" s="1"/>
  <c r="Q22" i="33"/>
  <c r="B22" i="33" s="1"/>
  <c r="R21" i="33"/>
  <c r="C21" i="33" s="1"/>
  <c r="Q21" i="33"/>
  <c r="B21" i="33" s="1"/>
  <c r="R20" i="33"/>
  <c r="C20" i="33" s="1"/>
  <c r="Q20" i="33"/>
  <c r="B20" i="33" s="1"/>
  <c r="R19" i="33"/>
  <c r="C19" i="33" s="1"/>
  <c r="Q19" i="33"/>
  <c r="B19" i="33" s="1"/>
  <c r="R18" i="33"/>
  <c r="C18" i="33" s="1"/>
  <c r="Q18" i="33"/>
  <c r="B18" i="33" s="1"/>
  <c r="R17" i="33"/>
  <c r="C17" i="33" s="1"/>
  <c r="Q17" i="33"/>
  <c r="B17" i="33" s="1"/>
  <c r="R16" i="33"/>
  <c r="C16" i="33" s="1"/>
  <c r="Q16" i="33"/>
  <c r="B16" i="33" s="1"/>
  <c r="R15" i="33"/>
  <c r="C15" i="33" s="1"/>
  <c r="Q15" i="33"/>
  <c r="B15" i="33" s="1"/>
  <c r="R14" i="33"/>
  <c r="C14" i="33" s="1"/>
  <c r="Q14" i="33"/>
  <c r="B14" i="33" s="1"/>
  <c r="R13" i="33"/>
  <c r="C13" i="33" s="1"/>
  <c r="Q13" i="33"/>
  <c r="B13" i="33" s="1"/>
  <c r="R12" i="33"/>
  <c r="C12" i="33" s="1"/>
  <c r="Q12" i="33"/>
  <c r="B12" i="33" s="1"/>
  <c r="L42" i="33"/>
  <c r="K42" i="33"/>
  <c r="J42" i="33"/>
  <c r="I42" i="33"/>
  <c r="H42" i="33"/>
  <c r="G42" i="33"/>
  <c r="F42" i="33"/>
  <c r="L41" i="33"/>
  <c r="K41" i="33"/>
  <c r="J41" i="33"/>
  <c r="I41" i="33"/>
  <c r="H41" i="33"/>
  <c r="G41" i="33"/>
  <c r="F41" i="33"/>
  <c r="L40" i="33"/>
  <c r="K40" i="33"/>
  <c r="J40" i="33"/>
  <c r="I40" i="33"/>
  <c r="H40" i="33"/>
  <c r="G40" i="33"/>
  <c r="F40" i="33"/>
  <c r="L39" i="33"/>
  <c r="K39" i="33"/>
  <c r="J39" i="33"/>
  <c r="I39" i="33"/>
  <c r="H39" i="33"/>
  <c r="G39" i="33"/>
  <c r="F39" i="33"/>
  <c r="L38" i="33"/>
  <c r="K38" i="33"/>
  <c r="J38" i="33"/>
  <c r="I38" i="33"/>
  <c r="H38" i="33"/>
  <c r="G38" i="33"/>
  <c r="F38" i="33"/>
  <c r="L37" i="33"/>
  <c r="K37" i="33"/>
  <c r="J37" i="33"/>
  <c r="I37" i="33"/>
  <c r="H37" i="33"/>
  <c r="G37" i="33"/>
  <c r="F37" i="33"/>
  <c r="L36" i="33"/>
  <c r="K36" i="33"/>
  <c r="J36" i="33"/>
  <c r="I36" i="33"/>
  <c r="H36" i="33"/>
  <c r="G36" i="33"/>
  <c r="F36" i="33"/>
  <c r="L35" i="33"/>
  <c r="K35" i="33"/>
  <c r="J35" i="33"/>
  <c r="I35" i="33"/>
  <c r="H35" i="33"/>
  <c r="G35" i="33"/>
  <c r="F35" i="33"/>
  <c r="L34" i="33"/>
  <c r="K34" i="33"/>
  <c r="J34" i="33"/>
  <c r="I34" i="33"/>
  <c r="H34" i="33"/>
  <c r="G34" i="33"/>
  <c r="F34" i="33"/>
  <c r="L33" i="33"/>
  <c r="K33" i="33"/>
  <c r="J33" i="33"/>
  <c r="I33" i="33"/>
  <c r="H33" i="33"/>
  <c r="G33" i="33"/>
  <c r="F33" i="33"/>
  <c r="L32" i="33"/>
  <c r="K32" i="33"/>
  <c r="J32" i="33"/>
  <c r="I32" i="33"/>
  <c r="H32" i="33"/>
  <c r="G32" i="33"/>
  <c r="L31" i="33"/>
  <c r="K31" i="33"/>
  <c r="J31" i="33"/>
  <c r="I31" i="33"/>
  <c r="H31" i="33"/>
  <c r="G31" i="33"/>
  <c r="F31" i="33"/>
  <c r="L30" i="33"/>
  <c r="K30" i="33"/>
  <c r="J30" i="33"/>
  <c r="I30" i="33"/>
  <c r="H30" i="33"/>
  <c r="G30" i="33"/>
  <c r="F30" i="33"/>
  <c r="L29" i="33"/>
  <c r="K29" i="33"/>
  <c r="J29" i="33"/>
  <c r="I29" i="33"/>
  <c r="H29" i="33"/>
  <c r="G29" i="33"/>
  <c r="F29" i="33"/>
  <c r="L28" i="33"/>
  <c r="K28" i="33"/>
  <c r="J28" i="33"/>
  <c r="I28" i="33"/>
  <c r="H28" i="33"/>
  <c r="G28" i="33"/>
  <c r="F28" i="33"/>
  <c r="L27" i="33"/>
  <c r="K27" i="33"/>
  <c r="J27" i="33"/>
  <c r="I27" i="33"/>
  <c r="H27" i="33"/>
  <c r="G27" i="33"/>
  <c r="F27" i="33"/>
  <c r="L26" i="33"/>
  <c r="K26" i="33"/>
  <c r="J26" i="33"/>
  <c r="I26" i="33"/>
  <c r="H26" i="33"/>
  <c r="G26" i="33"/>
  <c r="F26" i="33"/>
  <c r="L25" i="33"/>
  <c r="K25" i="33"/>
  <c r="J25" i="33"/>
  <c r="J12" i="33"/>
  <c r="J13" i="33"/>
  <c r="J14" i="33"/>
  <c r="J15" i="33"/>
  <c r="J16" i="33"/>
  <c r="J17" i="33"/>
  <c r="J18" i="33"/>
  <c r="J19" i="33"/>
  <c r="J20" i="33"/>
  <c r="J21" i="33"/>
  <c r="J22" i="33"/>
  <c r="J23" i="33"/>
  <c r="J24" i="33"/>
  <c r="I25" i="33"/>
  <c r="H25" i="33"/>
  <c r="G25" i="33"/>
  <c r="F25" i="33"/>
  <c r="L24" i="33"/>
  <c r="K24" i="33"/>
  <c r="I24" i="33"/>
  <c r="H24" i="33"/>
  <c r="G24" i="33"/>
  <c r="F24" i="33"/>
  <c r="L23" i="33"/>
  <c r="K23" i="33"/>
  <c r="I23" i="33"/>
  <c r="H23" i="33"/>
  <c r="G23" i="33"/>
  <c r="F23" i="33"/>
  <c r="F12" i="33"/>
  <c r="F13" i="33"/>
  <c r="F14" i="33"/>
  <c r="F15" i="33"/>
  <c r="F16" i="33"/>
  <c r="F17" i="33"/>
  <c r="F18" i="33"/>
  <c r="F19" i="33"/>
  <c r="F20" i="33"/>
  <c r="F21" i="33"/>
  <c r="F22" i="33"/>
  <c r="L22" i="33"/>
  <c r="K22" i="33"/>
  <c r="I22" i="33"/>
  <c r="H22" i="33"/>
  <c r="G22" i="33"/>
  <c r="L21" i="33"/>
  <c r="K21" i="33"/>
  <c r="I21" i="33"/>
  <c r="H21" i="33"/>
  <c r="G21" i="33"/>
  <c r="L20" i="33"/>
  <c r="K20" i="33"/>
  <c r="I20" i="33"/>
  <c r="H20" i="33"/>
  <c r="G20" i="33"/>
  <c r="L19" i="33"/>
  <c r="K19" i="33"/>
  <c r="I19" i="33"/>
  <c r="H19" i="33"/>
  <c r="G19" i="33"/>
  <c r="L18" i="33"/>
  <c r="K18" i="33"/>
  <c r="I18" i="33"/>
  <c r="H18" i="33"/>
  <c r="G18" i="33"/>
  <c r="L17" i="33"/>
  <c r="K17" i="33"/>
  <c r="I17" i="33"/>
  <c r="H17" i="33"/>
  <c r="G17" i="33"/>
  <c r="L16" i="33"/>
  <c r="K16" i="33"/>
  <c r="I16" i="33"/>
  <c r="H16" i="33"/>
  <c r="G16" i="33"/>
  <c r="L15" i="33"/>
  <c r="K15" i="33"/>
  <c r="I15" i="33"/>
  <c r="H15" i="33"/>
  <c r="G15" i="33"/>
  <c r="L14" i="33"/>
  <c r="K14" i="33"/>
  <c r="I14" i="33"/>
  <c r="H14" i="33"/>
  <c r="G14" i="33"/>
  <c r="L13" i="33"/>
  <c r="K13" i="33"/>
  <c r="I13" i="33"/>
  <c r="H13" i="33"/>
  <c r="H12" i="33"/>
  <c r="G13" i="33"/>
  <c r="L12" i="33"/>
  <c r="K12" i="33"/>
  <c r="I12" i="33"/>
  <c r="G12" i="33"/>
  <c r="R42" i="29"/>
  <c r="C42" i="29" s="1"/>
  <c r="Q42" i="29"/>
  <c r="B42" i="29" s="1"/>
  <c r="R41" i="29"/>
  <c r="C41" i="29" s="1"/>
  <c r="Q41" i="29"/>
  <c r="B41" i="29" s="1"/>
  <c r="R40" i="29"/>
  <c r="C40" i="29" s="1"/>
  <c r="Q40" i="29"/>
  <c r="B40" i="29" s="1"/>
  <c r="R39" i="29"/>
  <c r="C39" i="29" s="1"/>
  <c r="Q39" i="29"/>
  <c r="B39" i="29" s="1"/>
  <c r="R38" i="29"/>
  <c r="C38" i="29" s="1"/>
  <c r="Q38" i="29"/>
  <c r="B38" i="29" s="1"/>
  <c r="R37" i="29"/>
  <c r="C37" i="29" s="1"/>
  <c r="Q37" i="29"/>
  <c r="B37" i="29" s="1"/>
  <c r="R36" i="29"/>
  <c r="C36" i="29" s="1"/>
  <c r="Q36" i="29"/>
  <c r="B36" i="29" s="1"/>
  <c r="R35" i="29"/>
  <c r="C35" i="29" s="1"/>
  <c r="Q35" i="29"/>
  <c r="B35" i="29" s="1"/>
  <c r="R34" i="29"/>
  <c r="C34" i="29" s="1"/>
  <c r="Q34" i="29"/>
  <c r="B34" i="29" s="1"/>
  <c r="R33" i="29"/>
  <c r="C33" i="29" s="1"/>
  <c r="Q33" i="29"/>
  <c r="B33" i="29" s="1"/>
  <c r="R32" i="29"/>
  <c r="C32" i="29" s="1"/>
  <c r="Q32" i="29"/>
  <c r="B32" i="29" s="1"/>
  <c r="R31" i="29"/>
  <c r="C31" i="29" s="1"/>
  <c r="Q31" i="29"/>
  <c r="B31" i="29" s="1"/>
  <c r="R30" i="29"/>
  <c r="C30" i="29" s="1"/>
  <c r="Q30" i="29"/>
  <c r="B30" i="29" s="1"/>
  <c r="R29" i="29"/>
  <c r="C29" i="29" s="1"/>
  <c r="Q29" i="29"/>
  <c r="B29" i="29" s="1"/>
  <c r="R28" i="29"/>
  <c r="C28" i="29" s="1"/>
  <c r="Q28" i="29"/>
  <c r="B28" i="29" s="1"/>
  <c r="R27" i="29"/>
  <c r="C27" i="29" s="1"/>
  <c r="Q27" i="29"/>
  <c r="B27" i="29" s="1"/>
  <c r="R26" i="29"/>
  <c r="C26" i="29" s="1"/>
  <c r="Q26" i="29"/>
  <c r="B26" i="29" s="1"/>
  <c r="R25" i="29"/>
  <c r="C25" i="29" s="1"/>
  <c r="Q25" i="29"/>
  <c r="B25" i="29" s="1"/>
  <c r="R24" i="29"/>
  <c r="C24" i="29" s="1"/>
  <c r="Q24" i="29"/>
  <c r="B24" i="29" s="1"/>
  <c r="R23" i="29"/>
  <c r="C23" i="29" s="1"/>
  <c r="Q23" i="29"/>
  <c r="B23" i="29" s="1"/>
  <c r="R22" i="29"/>
  <c r="C22" i="29" s="1"/>
  <c r="Q22" i="29"/>
  <c r="B22" i="29" s="1"/>
  <c r="R21" i="29"/>
  <c r="C21" i="29" s="1"/>
  <c r="Q21" i="29"/>
  <c r="B21" i="29" s="1"/>
  <c r="R20" i="29"/>
  <c r="C20" i="29" s="1"/>
  <c r="Q20" i="29"/>
  <c r="B20" i="29" s="1"/>
  <c r="R19" i="29"/>
  <c r="C19" i="29" s="1"/>
  <c r="Q19" i="29"/>
  <c r="B19" i="29" s="1"/>
  <c r="R18" i="29"/>
  <c r="C18" i="29" s="1"/>
  <c r="Q18" i="29"/>
  <c r="B18" i="29" s="1"/>
  <c r="R17" i="29"/>
  <c r="C17" i="29" s="1"/>
  <c r="Q17" i="29"/>
  <c r="B17" i="29" s="1"/>
  <c r="R16" i="29"/>
  <c r="C16" i="29" s="1"/>
  <c r="Q16" i="29"/>
  <c r="B16" i="29" s="1"/>
  <c r="R15" i="29"/>
  <c r="C15" i="29" s="1"/>
  <c r="Q15" i="29"/>
  <c r="B15" i="29" s="1"/>
  <c r="R14" i="29"/>
  <c r="C14" i="29" s="1"/>
  <c r="Q14" i="29"/>
  <c r="B14" i="29" s="1"/>
  <c r="R13" i="29"/>
  <c r="C13" i="29" s="1"/>
  <c r="Q13" i="29"/>
  <c r="B13" i="29" s="1"/>
  <c r="R12" i="29"/>
  <c r="C12" i="29" s="1"/>
  <c r="Q12" i="29"/>
  <c r="B12" i="29" s="1"/>
  <c r="L42" i="29"/>
  <c r="K42" i="29"/>
  <c r="J42" i="29"/>
  <c r="I42" i="29"/>
  <c r="H42" i="29"/>
  <c r="G42" i="29"/>
  <c r="F42" i="29"/>
  <c r="L41" i="29"/>
  <c r="K41" i="29"/>
  <c r="J41" i="29"/>
  <c r="I41" i="29"/>
  <c r="H41" i="29"/>
  <c r="G41" i="29"/>
  <c r="F41" i="29"/>
  <c r="L40" i="29"/>
  <c r="K40" i="29"/>
  <c r="J40" i="29"/>
  <c r="I40" i="29"/>
  <c r="H40" i="29"/>
  <c r="G40" i="29"/>
  <c r="F40" i="29"/>
  <c r="L39" i="29"/>
  <c r="K39" i="29"/>
  <c r="J39" i="29"/>
  <c r="I39" i="29"/>
  <c r="H39" i="29"/>
  <c r="G39" i="29"/>
  <c r="F39" i="29"/>
  <c r="L38" i="29"/>
  <c r="K38" i="29"/>
  <c r="J38" i="29"/>
  <c r="I38" i="29"/>
  <c r="H38" i="29"/>
  <c r="G38" i="29"/>
  <c r="F38" i="29"/>
  <c r="L37" i="29"/>
  <c r="K37" i="29"/>
  <c r="J37" i="29"/>
  <c r="I37" i="29"/>
  <c r="H37" i="29"/>
  <c r="G37" i="29"/>
  <c r="F37" i="29"/>
  <c r="L36" i="29"/>
  <c r="K36" i="29"/>
  <c r="J36" i="29"/>
  <c r="I36" i="29"/>
  <c r="H36" i="29"/>
  <c r="G36" i="29"/>
  <c r="F36" i="29"/>
  <c r="F12" i="29"/>
  <c r="F13" i="29"/>
  <c r="F14" i="29"/>
  <c r="F15" i="29"/>
  <c r="F16" i="29"/>
  <c r="F17" i="29"/>
  <c r="F18" i="29"/>
  <c r="F19" i="29"/>
  <c r="F20" i="29"/>
  <c r="F21" i="29"/>
  <c r="F22" i="29"/>
  <c r="F23" i="29"/>
  <c r="F24" i="29"/>
  <c r="F25" i="29"/>
  <c r="F26" i="29"/>
  <c r="F27" i="29"/>
  <c r="F28" i="29"/>
  <c r="F29" i="29"/>
  <c r="F30" i="29"/>
  <c r="F31" i="29"/>
  <c r="F32" i="29"/>
  <c r="F33" i="29"/>
  <c r="F34" i="29"/>
  <c r="F35" i="29"/>
  <c r="L35" i="29"/>
  <c r="K35" i="29"/>
  <c r="J35" i="29"/>
  <c r="I35" i="29"/>
  <c r="H35" i="29"/>
  <c r="G35" i="29"/>
  <c r="L34" i="29"/>
  <c r="K34" i="29"/>
  <c r="J34" i="29"/>
  <c r="I34" i="29"/>
  <c r="H34" i="29"/>
  <c r="G34" i="29"/>
  <c r="L33" i="29"/>
  <c r="K33" i="29"/>
  <c r="J33" i="29"/>
  <c r="I33" i="29"/>
  <c r="H33" i="29"/>
  <c r="G33" i="29"/>
  <c r="L32" i="29"/>
  <c r="K32" i="29"/>
  <c r="J32" i="29"/>
  <c r="I32" i="29"/>
  <c r="H32" i="29"/>
  <c r="G32" i="29"/>
  <c r="L31" i="29"/>
  <c r="K31" i="29"/>
  <c r="J31" i="29"/>
  <c r="I31" i="29"/>
  <c r="H31" i="29"/>
  <c r="G31" i="29"/>
  <c r="L30" i="29"/>
  <c r="K30" i="29"/>
  <c r="J30" i="29"/>
  <c r="I30" i="29"/>
  <c r="H30" i="29"/>
  <c r="G30" i="29"/>
  <c r="L29" i="29"/>
  <c r="K29" i="29"/>
  <c r="J29" i="29"/>
  <c r="I29" i="29"/>
  <c r="H29" i="29"/>
  <c r="G29" i="29"/>
  <c r="L28" i="29"/>
  <c r="K28" i="29"/>
  <c r="J28" i="29"/>
  <c r="I28" i="29"/>
  <c r="H28" i="29"/>
  <c r="G28" i="29"/>
  <c r="L27" i="29"/>
  <c r="K27" i="29"/>
  <c r="J27" i="29"/>
  <c r="I27" i="29"/>
  <c r="H27" i="29"/>
  <c r="G27" i="29"/>
  <c r="L26" i="29"/>
  <c r="K26" i="29"/>
  <c r="J26" i="29"/>
  <c r="I26" i="29"/>
  <c r="H26" i="29"/>
  <c r="G26" i="29"/>
  <c r="L25" i="29"/>
  <c r="K25" i="29"/>
  <c r="J25" i="29"/>
  <c r="I25" i="29"/>
  <c r="H25" i="29"/>
  <c r="G25" i="29"/>
  <c r="L24" i="29"/>
  <c r="K24" i="29"/>
  <c r="J24" i="29"/>
  <c r="I24" i="29"/>
  <c r="H24" i="29"/>
  <c r="G24" i="29"/>
  <c r="L23" i="29"/>
  <c r="K23" i="29"/>
  <c r="J23" i="29"/>
  <c r="I23" i="29"/>
  <c r="H23" i="29"/>
  <c r="G23" i="29"/>
  <c r="L22" i="29"/>
  <c r="K22" i="29"/>
  <c r="J22" i="29"/>
  <c r="I22" i="29"/>
  <c r="H22" i="29"/>
  <c r="G22" i="29"/>
  <c r="L21" i="29"/>
  <c r="K21" i="29"/>
  <c r="J21" i="29"/>
  <c r="I21" i="29"/>
  <c r="H21" i="29"/>
  <c r="G21" i="29"/>
  <c r="L20" i="29"/>
  <c r="K20" i="29"/>
  <c r="J20" i="29"/>
  <c r="I20" i="29"/>
  <c r="H20" i="29"/>
  <c r="G20" i="29"/>
  <c r="L19" i="29"/>
  <c r="K19" i="29"/>
  <c r="J19" i="29"/>
  <c r="I19" i="29"/>
  <c r="H19" i="29"/>
  <c r="G19" i="29"/>
  <c r="L18" i="29"/>
  <c r="K18" i="29"/>
  <c r="J18" i="29"/>
  <c r="I18" i="29"/>
  <c r="H18" i="29"/>
  <c r="G18" i="29"/>
  <c r="L17" i="29"/>
  <c r="K17" i="29"/>
  <c r="J17" i="29"/>
  <c r="I17" i="29"/>
  <c r="H17" i="29"/>
  <c r="G17" i="29"/>
  <c r="L16" i="29"/>
  <c r="K16" i="29"/>
  <c r="J16" i="29"/>
  <c r="I16" i="29"/>
  <c r="H16" i="29"/>
  <c r="G16" i="29"/>
  <c r="L15" i="29"/>
  <c r="K15" i="29"/>
  <c r="J15" i="29"/>
  <c r="J12" i="29"/>
  <c r="J13" i="29"/>
  <c r="J14" i="29"/>
  <c r="I15" i="29"/>
  <c r="H15" i="29"/>
  <c r="G15" i="29"/>
  <c r="L14" i="29"/>
  <c r="K14" i="29"/>
  <c r="I14" i="29"/>
  <c r="H14" i="29"/>
  <c r="G14" i="29"/>
  <c r="L13" i="29"/>
  <c r="K13" i="29"/>
  <c r="I13" i="29"/>
  <c r="H13" i="29"/>
  <c r="G13" i="29"/>
  <c r="L12" i="29"/>
  <c r="K12" i="29"/>
  <c r="I12" i="29"/>
  <c r="H12" i="29"/>
  <c r="G12" i="29"/>
  <c r="R42" i="26"/>
  <c r="C42" i="26" s="1"/>
  <c r="Q42" i="26"/>
  <c r="B42" i="26" s="1"/>
  <c r="R41" i="26"/>
  <c r="C41" i="26" s="1"/>
  <c r="Q41" i="26"/>
  <c r="B41" i="26" s="1"/>
  <c r="R40" i="26"/>
  <c r="C40" i="26" s="1"/>
  <c r="Q40" i="26"/>
  <c r="B40" i="26" s="1"/>
  <c r="R39" i="26"/>
  <c r="C39" i="26" s="1"/>
  <c r="Q39" i="26"/>
  <c r="B39" i="26" s="1"/>
  <c r="R38" i="26"/>
  <c r="C38" i="26" s="1"/>
  <c r="Q38" i="26"/>
  <c r="B38" i="26" s="1"/>
  <c r="R37" i="26"/>
  <c r="C37" i="26" s="1"/>
  <c r="Q37" i="26"/>
  <c r="B37" i="26" s="1"/>
  <c r="R36" i="26"/>
  <c r="C36" i="26" s="1"/>
  <c r="Q36" i="26"/>
  <c r="B36" i="26" s="1"/>
  <c r="R35" i="26"/>
  <c r="C35" i="26" s="1"/>
  <c r="Q35" i="26"/>
  <c r="B35" i="26" s="1"/>
  <c r="R34" i="26"/>
  <c r="C34" i="26" s="1"/>
  <c r="Q34" i="26"/>
  <c r="B34" i="26" s="1"/>
  <c r="R33" i="26"/>
  <c r="C33" i="26" s="1"/>
  <c r="Q33" i="26"/>
  <c r="B33" i="26" s="1"/>
  <c r="R32" i="26"/>
  <c r="C32" i="26" s="1"/>
  <c r="Q32" i="26"/>
  <c r="B32" i="26" s="1"/>
  <c r="R31" i="26"/>
  <c r="C31" i="26" s="1"/>
  <c r="Q31" i="26"/>
  <c r="B31" i="26" s="1"/>
  <c r="R30" i="26"/>
  <c r="C30" i="26" s="1"/>
  <c r="Q30" i="26"/>
  <c r="B30" i="26" s="1"/>
  <c r="R29" i="26"/>
  <c r="C29" i="26" s="1"/>
  <c r="Q29" i="26"/>
  <c r="B29" i="26" s="1"/>
  <c r="R28" i="26"/>
  <c r="C28" i="26" s="1"/>
  <c r="Q28" i="26"/>
  <c r="B28" i="26" s="1"/>
  <c r="R27" i="26"/>
  <c r="C27" i="26" s="1"/>
  <c r="Q27" i="26"/>
  <c r="B27" i="26" s="1"/>
  <c r="R26" i="26"/>
  <c r="C26" i="26" s="1"/>
  <c r="Q26" i="26"/>
  <c r="B26" i="26" s="1"/>
  <c r="R25" i="26"/>
  <c r="C25" i="26" s="1"/>
  <c r="Q25" i="26"/>
  <c r="B25" i="26" s="1"/>
  <c r="R24" i="26"/>
  <c r="C24" i="26" s="1"/>
  <c r="Q24" i="26"/>
  <c r="B24" i="26" s="1"/>
  <c r="R23" i="26"/>
  <c r="C23" i="26" s="1"/>
  <c r="Q23" i="26"/>
  <c r="B23" i="26" s="1"/>
  <c r="R22" i="26"/>
  <c r="C22" i="26" s="1"/>
  <c r="Q22" i="26"/>
  <c r="B22" i="26" s="1"/>
  <c r="R21" i="26"/>
  <c r="C21" i="26" s="1"/>
  <c r="Q21" i="26"/>
  <c r="B21" i="26" s="1"/>
  <c r="R20" i="26"/>
  <c r="C20" i="26" s="1"/>
  <c r="Q20" i="26"/>
  <c r="B20" i="26" s="1"/>
  <c r="R19" i="26"/>
  <c r="C19" i="26" s="1"/>
  <c r="Q19" i="26"/>
  <c r="B19" i="26" s="1"/>
  <c r="R18" i="26"/>
  <c r="C18" i="26" s="1"/>
  <c r="Q18" i="26"/>
  <c r="B18" i="26" s="1"/>
  <c r="R17" i="26"/>
  <c r="C17" i="26" s="1"/>
  <c r="Q17" i="26"/>
  <c r="B17" i="26" s="1"/>
  <c r="R16" i="26"/>
  <c r="C16" i="26" s="1"/>
  <c r="Q16" i="26"/>
  <c r="B16" i="26" s="1"/>
  <c r="R15" i="26"/>
  <c r="C15" i="26" s="1"/>
  <c r="Q15" i="26"/>
  <c r="B15" i="26" s="1"/>
  <c r="R14" i="26"/>
  <c r="C14" i="26" s="1"/>
  <c r="Q14" i="26"/>
  <c r="B14" i="26" s="1"/>
  <c r="R13" i="26"/>
  <c r="C13" i="26" s="1"/>
  <c r="Q13" i="26"/>
  <c r="B13" i="26" s="1"/>
  <c r="R12" i="26"/>
  <c r="C12" i="26" s="1"/>
  <c r="Q12" i="26"/>
  <c r="B12" i="26" s="1"/>
  <c r="L42" i="26"/>
  <c r="K42" i="26"/>
  <c r="J42" i="26"/>
  <c r="I42" i="26"/>
  <c r="H42" i="26"/>
  <c r="G42" i="26"/>
  <c r="F42" i="26"/>
  <c r="L41" i="26"/>
  <c r="K41" i="26"/>
  <c r="J41" i="26"/>
  <c r="I41" i="26"/>
  <c r="H41" i="26"/>
  <c r="G41" i="26"/>
  <c r="F41" i="26"/>
  <c r="L40" i="26"/>
  <c r="K40" i="26"/>
  <c r="J40" i="26"/>
  <c r="I40" i="26"/>
  <c r="H40" i="26"/>
  <c r="G40" i="26"/>
  <c r="F40" i="26"/>
  <c r="L39" i="26"/>
  <c r="K39" i="26"/>
  <c r="J39" i="26"/>
  <c r="I39" i="26"/>
  <c r="H39" i="26"/>
  <c r="G39" i="26"/>
  <c r="F39" i="26"/>
  <c r="L38" i="26"/>
  <c r="K38" i="26"/>
  <c r="J38" i="26"/>
  <c r="I38" i="26"/>
  <c r="H38" i="26"/>
  <c r="G38" i="26"/>
  <c r="F38" i="26"/>
  <c r="L37" i="26"/>
  <c r="K37" i="26"/>
  <c r="J37" i="26"/>
  <c r="I37" i="26"/>
  <c r="H37" i="26"/>
  <c r="G37" i="26"/>
  <c r="F37" i="26"/>
  <c r="L36" i="26"/>
  <c r="K36" i="26"/>
  <c r="J36" i="26"/>
  <c r="I36" i="26"/>
  <c r="H36" i="26"/>
  <c r="G36" i="26"/>
  <c r="F36" i="26"/>
  <c r="L35" i="26"/>
  <c r="K35" i="26"/>
  <c r="J35" i="26"/>
  <c r="I35" i="26"/>
  <c r="H35" i="26"/>
  <c r="G35" i="26"/>
  <c r="F35" i="26"/>
  <c r="L34" i="26"/>
  <c r="K34" i="26"/>
  <c r="J34" i="26"/>
  <c r="I34" i="26"/>
  <c r="H34" i="26"/>
  <c r="G34" i="26"/>
  <c r="F34" i="26"/>
  <c r="L33" i="26"/>
  <c r="K33" i="26"/>
  <c r="J33" i="26"/>
  <c r="I33" i="26"/>
  <c r="H33" i="26"/>
  <c r="G33" i="26"/>
  <c r="F33" i="26"/>
  <c r="L32" i="26"/>
  <c r="K32" i="26"/>
  <c r="J32" i="26"/>
  <c r="I32" i="26"/>
  <c r="H32" i="26"/>
  <c r="G32" i="26"/>
  <c r="F32" i="26"/>
  <c r="L31" i="26"/>
  <c r="K31" i="26"/>
  <c r="J31" i="26"/>
  <c r="I31" i="26"/>
  <c r="H31" i="26"/>
  <c r="G31" i="26"/>
  <c r="F31" i="26"/>
  <c r="L30" i="26"/>
  <c r="K30" i="26"/>
  <c r="J30" i="26"/>
  <c r="I30" i="26"/>
  <c r="H30" i="26"/>
  <c r="G30" i="26"/>
  <c r="F30" i="26"/>
  <c r="L29" i="26"/>
  <c r="K29" i="26"/>
  <c r="J29" i="26"/>
  <c r="I29" i="26"/>
  <c r="H29" i="26"/>
  <c r="G29" i="26"/>
  <c r="F29" i="26"/>
  <c r="L28" i="26"/>
  <c r="K28" i="26"/>
  <c r="J28" i="26"/>
  <c r="I28" i="26"/>
  <c r="H28" i="26"/>
  <c r="G28" i="26"/>
  <c r="F28" i="26"/>
  <c r="L27" i="26"/>
  <c r="K27" i="26"/>
  <c r="J27" i="26"/>
  <c r="I27" i="26"/>
  <c r="H27" i="26"/>
  <c r="G27" i="26"/>
  <c r="F27" i="26"/>
  <c r="L26" i="26"/>
  <c r="K26" i="26"/>
  <c r="J26" i="26"/>
  <c r="I26" i="26"/>
  <c r="H26" i="26"/>
  <c r="G26" i="26"/>
  <c r="F26" i="26"/>
  <c r="L25" i="26"/>
  <c r="K25" i="26"/>
  <c r="J25" i="26"/>
  <c r="I25" i="26"/>
  <c r="H25" i="26"/>
  <c r="G25" i="26"/>
  <c r="F25" i="26"/>
  <c r="L24" i="26"/>
  <c r="K24" i="26"/>
  <c r="J24" i="26"/>
  <c r="I24" i="26"/>
  <c r="H24" i="26"/>
  <c r="G24" i="26"/>
  <c r="F24" i="26"/>
  <c r="L23" i="26"/>
  <c r="K23" i="26"/>
  <c r="J23" i="26"/>
  <c r="I23" i="26"/>
  <c r="H23" i="26"/>
  <c r="G23" i="26"/>
  <c r="F23" i="26"/>
  <c r="L22" i="26"/>
  <c r="K22" i="26"/>
  <c r="J22" i="26"/>
  <c r="I22" i="26"/>
  <c r="H22" i="26"/>
  <c r="G22" i="26"/>
  <c r="F22" i="26"/>
  <c r="L21" i="26"/>
  <c r="K21" i="26"/>
  <c r="J21" i="26"/>
  <c r="I21" i="26"/>
  <c r="H21" i="26"/>
  <c r="G21" i="26"/>
  <c r="F21" i="26"/>
  <c r="L20" i="26"/>
  <c r="K20" i="26"/>
  <c r="J20" i="26"/>
  <c r="I20" i="26"/>
  <c r="H20" i="26"/>
  <c r="G20" i="26"/>
  <c r="F20" i="26"/>
  <c r="L19" i="26"/>
  <c r="K19" i="26"/>
  <c r="J19" i="26"/>
  <c r="I19" i="26"/>
  <c r="H19" i="26"/>
  <c r="G19" i="26"/>
  <c r="F19" i="26"/>
  <c r="L18" i="26"/>
  <c r="K18" i="26"/>
  <c r="J18" i="26"/>
  <c r="I18" i="26"/>
  <c r="H18" i="26"/>
  <c r="G18" i="26"/>
  <c r="F18" i="26"/>
  <c r="L17" i="26"/>
  <c r="K17" i="26"/>
  <c r="J17" i="26"/>
  <c r="I17" i="26"/>
  <c r="H17" i="26"/>
  <c r="G17" i="26"/>
  <c r="F17" i="26"/>
  <c r="L16" i="26"/>
  <c r="K16" i="26"/>
  <c r="J16" i="26"/>
  <c r="I16" i="26"/>
  <c r="H16" i="26"/>
  <c r="G16" i="26"/>
  <c r="F16" i="26"/>
  <c r="L15" i="26"/>
  <c r="K15" i="26"/>
  <c r="J15" i="26"/>
  <c r="I15" i="26"/>
  <c r="H15" i="26"/>
  <c r="G15" i="26"/>
  <c r="F15" i="26"/>
  <c r="L14" i="26"/>
  <c r="K14" i="26"/>
  <c r="J14" i="26"/>
  <c r="I14" i="26"/>
  <c r="H14" i="26"/>
  <c r="G14" i="26"/>
  <c r="F14" i="26"/>
  <c r="L13" i="26"/>
  <c r="K13" i="26"/>
  <c r="J13" i="26"/>
  <c r="I13" i="26"/>
  <c r="H13" i="26"/>
  <c r="G13" i="26"/>
  <c r="F13" i="26"/>
  <c r="L12" i="26"/>
  <c r="K12" i="26"/>
  <c r="J12" i="26"/>
  <c r="I12" i="26"/>
  <c r="H12" i="26"/>
  <c r="G12" i="26"/>
  <c r="F12" i="26"/>
  <c r="R42" i="1"/>
  <c r="C42" i="1" s="1"/>
  <c r="Q42" i="1"/>
  <c r="B42" i="1" s="1"/>
  <c r="R41" i="1"/>
  <c r="C41" i="1" s="1"/>
  <c r="Q41" i="1"/>
  <c r="B41" i="1" s="1"/>
  <c r="R40" i="1"/>
  <c r="C40" i="1" s="1"/>
  <c r="Q40" i="1"/>
  <c r="B40" i="1" s="1"/>
  <c r="R39" i="1"/>
  <c r="C39" i="1" s="1"/>
  <c r="Q39" i="1"/>
  <c r="B39" i="1" s="1"/>
  <c r="R38" i="1"/>
  <c r="C38" i="1" s="1"/>
  <c r="Q38" i="1"/>
  <c r="B38" i="1" s="1"/>
  <c r="R37" i="1"/>
  <c r="C37" i="1" s="1"/>
  <c r="Q37" i="1"/>
  <c r="B37" i="1" s="1"/>
  <c r="R36" i="1"/>
  <c r="C36" i="1" s="1"/>
  <c r="Q36" i="1"/>
  <c r="B36" i="1" s="1"/>
  <c r="R35" i="1"/>
  <c r="C35" i="1" s="1"/>
  <c r="Q35" i="1"/>
  <c r="B35" i="1" s="1"/>
  <c r="R34" i="1"/>
  <c r="C34" i="1" s="1"/>
  <c r="Q34" i="1"/>
  <c r="B34" i="1" s="1"/>
  <c r="R33" i="1"/>
  <c r="C33" i="1" s="1"/>
  <c r="Q33" i="1"/>
  <c r="B33" i="1" s="1"/>
  <c r="R32" i="1"/>
  <c r="C32" i="1" s="1"/>
  <c r="Q32" i="1"/>
  <c r="B32" i="1" s="1"/>
  <c r="R31" i="1"/>
  <c r="C31" i="1" s="1"/>
  <c r="Q31" i="1"/>
  <c r="B31" i="1" s="1"/>
  <c r="R30" i="1"/>
  <c r="C30" i="1" s="1"/>
  <c r="Q30" i="1"/>
  <c r="B30" i="1" s="1"/>
  <c r="R29" i="1"/>
  <c r="C29" i="1" s="1"/>
  <c r="Q29" i="1"/>
  <c r="B29" i="1" s="1"/>
  <c r="R28" i="1"/>
  <c r="C28" i="1" s="1"/>
  <c r="Q28" i="1"/>
  <c r="B28" i="1" s="1"/>
  <c r="R27" i="1"/>
  <c r="C27" i="1" s="1"/>
  <c r="Q27" i="1"/>
  <c r="B27" i="1" s="1"/>
  <c r="R26" i="1"/>
  <c r="C26" i="1" s="1"/>
  <c r="Q26" i="1"/>
  <c r="B26" i="1" s="1"/>
  <c r="R25" i="1"/>
  <c r="C25" i="1" s="1"/>
  <c r="Q25" i="1"/>
  <c r="B25" i="1" s="1"/>
  <c r="R24" i="1"/>
  <c r="C24" i="1" s="1"/>
  <c r="Q24" i="1"/>
  <c r="B24" i="1" s="1"/>
  <c r="R23" i="1"/>
  <c r="C23" i="1" s="1"/>
  <c r="Q23" i="1"/>
  <c r="B23" i="1" s="1"/>
  <c r="R22" i="1"/>
  <c r="C22" i="1" s="1"/>
  <c r="Q22" i="1"/>
  <c r="B22" i="1" s="1"/>
  <c r="R21" i="1"/>
  <c r="C21" i="1" s="1"/>
  <c r="Q21" i="1"/>
  <c r="B21" i="1" s="1"/>
  <c r="R20" i="1"/>
  <c r="C20" i="1" s="1"/>
  <c r="Q20" i="1"/>
  <c r="B20" i="1" s="1"/>
  <c r="R19" i="1"/>
  <c r="C19" i="1" s="1"/>
  <c r="Q19" i="1"/>
  <c r="B19" i="1" s="1"/>
  <c r="R18" i="1"/>
  <c r="C18" i="1" s="1"/>
  <c r="Q18" i="1"/>
  <c r="B18" i="1" s="1"/>
  <c r="R17" i="1"/>
  <c r="C17" i="1" s="1"/>
  <c r="Q17" i="1"/>
  <c r="B17" i="1" s="1"/>
  <c r="R16" i="1"/>
  <c r="C16" i="1" s="1"/>
  <c r="Q16" i="1"/>
  <c r="B16" i="1" s="1"/>
  <c r="R15" i="1"/>
  <c r="C15" i="1" s="1"/>
  <c r="Q15" i="1"/>
  <c r="B15" i="1" s="1"/>
  <c r="R14" i="1"/>
  <c r="C14" i="1" s="1"/>
  <c r="Q14" i="1"/>
  <c r="B14" i="1" s="1"/>
  <c r="R13" i="1"/>
  <c r="C13" i="1" s="1"/>
  <c r="Q13" i="1"/>
  <c r="B13" i="1" s="1"/>
  <c r="R12" i="1"/>
  <c r="C12" i="1" s="1"/>
  <c r="Q12" i="1"/>
  <c r="B12" i="1" s="1"/>
  <c r="L42" i="1"/>
  <c r="K42" i="1"/>
  <c r="J42" i="1"/>
  <c r="I42" i="1"/>
  <c r="H42" i="1"/>
  <c r="G42" i="1"/>
  <c r="F42" i="1"/>
  <c r="L41" i="1"/>
  <c r="K41" i="1"/>
  <c r="J41" i="1"/>
  <c r="I41" i="1"/>
  <c r="H41" i="1"/>
  <c r="G41" i="1"/>
  <c r="F41" i="1"/>
  <c r="L40" i="1"/>
  <c r="K40" i="1"/>
  <c r="J40" i="1"/>
  <c r="I40" i="1"/>
  <c r="H40" i="1"/>
  <c r="G40" i="1"/>
  <c r="F40" i="1"/>
  <c r="L39" i="1"/>
  <c r="K39" i="1"/>
  <c r="J39" i="1"/>
  <c r="I39" i="1"/>
  <c r="H39" i="1"/>
  <c r="G39" i="1"/>
  <c r="F39" i="1"/>
  <c r="L38" i="1"/>
  <c r="K38" i="1"/>
  <c r="J38" i="1"/>
  <c r="I38" i="1"/>
  <c r="H38" i="1"/>
  <c r="G38" i="1"/>
  <c r="F38" i="1"/>
  <c r="L37" i="1"/>
  <c r="K37" i="1"/>
  <c r="J37" i="1"/>
  <c r="I37" i="1"/>
  <c r="H37" i="1"/>
  <c r="G37" i="1"/>
  <c r="F37" i="1"/>
  <c r="L36" i="1"/>
  <c r="K36" i="1"/>
  <c r="J36" i="1"/>
  <c r="I36" i="1"/>
  <c r="H36" i="1"/>
  <c r="G36" i="1"/>
  <c r="F36" i="1"/>
  <c r="L35" i="1"/>
  <c r="K35" i="1"/>
  <c r="J35" i="1"/>
  <c r="I35" i="1"/>
  <c r="H35" i="1"/>
  <c r="G35" i="1"/>
  <c r="F35" i="1"/>
  <c r="L34" i="1"/>
  <c r="K34" i="1"/>
  <c r="J34" i="1"/>
  <c r="I34" i="1"/>
  <c r="H34" i="1"/>
  <c r="G34" i="1"/>
  <c r="F34" i="1"/>
  <c r="L33" i="1"/>
  <c r="K33" i="1"/>
  <c r="J33" i="1"/>
  <c r="I33" i="1"/>
  <c r="H33" i="1"/>
  <c r="G33" i="1"/>
  <c r="F33" i="1"/>
  <c r="L32" i="1"/>
  <c r="K32" i="1"/>
  <c r="J32" i="1"/>
  <c r="I32" i="1"/>
  <c r="H32" i="1"/>
  <c r="G32" i="1"/>
  <c r="F32" i="1"/>
  <c r="L31" i="1"/>
  <c r="K31" i="1"/>
  <c r="J31" i="1"/>
  <c r="I31" i="1"/>
  <c r="H31" i="1"/>
  <c r="G31" i="1"/>
  <c r="F31" i="1"/>
  <c r="L30" i="1"/>
  <c r="K30" i="1"/>
  <c r="J30" i="1"/>
  <c r="I30" i="1"/>
  <c r="H30" i="1"/>
  <c r="G30" i="1"/>
  <c r="F30" i="1"/>
  <c r="L29" i="1"/>
  <c r="K29" i="1"/>
  <c r="J29" i="1"/>
  <c r="I29" i="1"/>
  <c r="H29" i="1"/>
  <c r="G29" i="1"/>
  <c r="F29" i="1"/>
  <c r="L28" i="1"/>
  <c r="K28" i="1"/>
  <c r="J28" i="1"/>
  <c r="I28" i="1"/>
  <c r="H28" i="1"/>
  <c r="G28" i="1"/>
  <c r="F28" i="1"/>
  <c r="L27" i="1"/>
  <c r="K27" i="1"/>
  <c r="J27" i="1"/>
  <c r="I27" i="1"/>
  <c r="H27" i="1"/>
  <c r="G27" i="1"/>
  <c r="F27" i="1"/>
  <c r="L26" i="1"/>
  <c r="K26" i="1"/>
  <c r="J26" i="1"/>
  <c r="I26" i="1"/>
  <c r="H26" i="1"/>
  <c r="G26" i="1"/>
  <c r="F26" i="1"/>
  <c r="L25" i="1"/>
  <c r="K25" i="1"/>
  <c r="J25" i="1"/>
  <c r="I25" i="1"/>
  <c r="H25" i="1"/>
  <c r="G25" i="1"/>
  <c r="F25" i="1"/>
  <c r="L24" i="1"/>
  <c r="K24" i="1"/>
  <c r="J24" i="1"/>
  <c r="I24" i="1"/>
  <c r="H24" i="1"/>
  <c r="G24" i="1"/>
  <c r="F24" i="1"/>
  <c r="L23" i="1"/>
  <c r="K23" i="1"/>
  <c r="J23" i="1"/>
  <c r="I23" i="1"/>
  <c r="H23" i="1"/>
  <c r="G23" i="1"/>
  <c r="F23" i="1"/>
  <c r="L22" i="1"/>
  <c r="K22" i="1"/>
  <c r="J22" i="1"/>
  <c r="I22" i="1"/>
  <c r="H22" i="1"/>
  <c r="G22" i="1"/>
  <c r="F22" i="1"/>
  <c r="L21" i="1"/>
  <c r="K21" i="1"/>
  <c r="J21" i="1"/>
  <c r="I21" i="1"/>
  <c r="H21" i="1"/>
  <c r="G21" i="1"/>
  <c r="F21" i="1"/>
  <c r="L20" i="1"/>
  <c r="K20" i="1"/>
  <c r="J20" i="1"/>
  <c r="I20" i="1"/>
  <c r="H20" i="1"/>
  <c r="G20" i="1"/>
  <c r="F20" i="1"/>
  <c r="L19" i="1"/>
  <c r="K19" i="1"/>
  <c r="J19" i="1"/>
  <c r="I19" i="1"/>
  <c r="H19" i="1"/>
  <c r="G19" i="1"/>
  <c r="F19" i="1"/>
  <c r="L18" i="1"/>
  <c r="K18" i="1"/>
  <c r="J18" i="1"/>
  <c r="I18" i="1"/>
  <c r="H18" i="1"/>
  <c r="G18" i="1"/>
  <c r="F18" i="1"/>
  <c r="L17" i="1"/>
  <c r="K17" i="1"/>
  <c r="J17" i="1"/>
  <c r="I17" i="1"/>
  <c r="H17" i="1"/>
  <c r="G17" i="1"/>
  <c r="F17" i="1"/>
  <c r="L16" i="1"/>
  <c r="K16" i="1"/>
  <c r="J16" i="1"/>
  <c r="I16" i="1"/>
  <c r="H16" i="1"/>
  <c r="G16" i="1"/>
  <c r="F16" i="1"/>
  <c r="L15" i="1"/>
  <c r="K15" i="1"/>
  <c r="J15" i="1"/>
  <c r="I15" i="1"/>
  <c r="H15" i="1"/>
  <c r="G15" i="1"/>
  <c r="F15" i="1"/>
  <c r="L14" i="1"/>
  <c r="K14" i="1"/>
  <c r="J14" i="1"/>
  <c r="I14" i="1"/>
  <c r="H14" i="1"/>
  <c r="G14" i="1"/>
  <c r="F14" i="1"/>
  <c r="L13" i="1"/>
  <c r="K13" i="1"/>
  <c r="J13" i="1"/>
  <c r="I13" i="1"/>
  <c r="H13" i="1"/>
  <c r="G13" i="1"/>
  <c r="F13" i="1"/>
  <c r="L12" i="1"/>
  <c r="K12" i="1"/>
  <c r="J12" i="1"/>
  <c r="I12" i="1"/>
  <c r="H12" i="1"/>
  <c r="G12" i="1"/>
  <c r="F12" i="1"/>
  <c r="F15" i="13"/>
  <c r="H51" i="41" l="1"/>
  <c r="H49" i="41"/>
  <c r="H53" i="41"/>
  <c r="D57" i="41"/>
  <c r="H52" i="41"/>
  <c r="H56" i="41"/>
  <c r="H54" i="41"/>
  <c r="L50" i="41"/>
  <c r="H51" i="40"/>
  <c r="H52" i="40"/>
  <c r="H56" i="40"/>
  <c r="H53" i="40"/>
  <c r="H49" i="40"/>
  <c r="L50" i="40"/>
  <c r="D57" i="40"/>
  <c r="H54" i="40"/>
  <c r="N15" i="1"/>
  <c r="E15" i="1" s="1"/>
  <c r="N23" i="35"/>
  <c r="E23" i="35" s="1"/>
  <c r="N25" i="1"/>
  <c r="E25" i="1" s="1"/>
  <c r="O47" i="41"/>
  <c r="O38" i="41" s="1"/>
  <c r="P38" i="41" s="1"/>
  <c r="N19" i="38"/>
  <c r="E19" i="38" s="1"/>
  <c r="N14" i="35"/>
  <c r="E14" i="35" s="1"/>
  <c r="N21" i="33"/>
  <c r="E21" i="33" s="1"/>
  <c r="N39" i="33"/>
  <c r="E39" i="33" s="1"/>
  <c r="N13" i="35"/>
  <c r="D13" i="35" s="1"/>
  <c r="H56" i="39"/>
  <c r="N34" i="35"/>
  <c r="E34" i="35" s="1"/>
  <c r="N21" i="36"/>
  <c r="E21" i="36" s="1"/>
  <c r="N38" i="1"/>
  <c r="E38" i="1" s="1"/>
  <c r="N24" i="1"/>
  <c r="E24" i="1" s="1"/>
  <c r="N42" i="26"/>
  <c r="D42" i="26" s="1"/>
  <c r="N24" i="36"/>
  <c r="E24" i="36" s="1"/>
  <c r="N41" i="1"/>
  <c r="D41" i="1" s="1"/>
  <c r="N34" i="38"/>
  <c r="E34" i="38" s="1"/>
  <c r="H49" i="38"/>
  <c r="N13" i="34"/>
  <c r="D13" i="34" s="1"/>
  <c r="N24" i="37"/>
  <c r="D24" i="37" s="1"/>
  <c r="H53" i="38"/>
  <c r="N34" i="41"/>
  <c r="D34" i="41" s="1"/>
  <c r="O47" i="40"/>
  <c r="O29" i="40" s="1"/>
  <c r="P29" i="40" s="1"/>
  <c r="N32" i="39"/>
  <c r="D32" i="39" s="1"/>
  <c r="N13" i="1"/>
  <c r="D13" i="1" s="1"/>
  <c r="N24" i="40"/>
  <c r="D24" i="40" s="1"/>
  <c r="N31" i="36"/>
  <c r="D31" i="36" s="1"/>
  <c r="N31" i="37"/>
  <c r="E31" i="37" s="1"/>
  <c r="N28" i="40"/>
  <c r="D28" i="40" s="1"/>
  <c r="N29" i="38"/>
  <c r="D29" i="38" s="1"/>
  <c r="N19" i="26"/>
  <c r="E19" i="26" s="1"/>
  <c r="N20" i="29"/>
  <c r="D20" i="29" s="1"/>
  <c r="N42" i="39"/>
  <c r="E42" i="39" s="1"/>
  <c r="N23" i="33"/>
  <c r="D23" i="33" s="1"/>
  <c r="N30" i="40"/>
  <c r="E30" i="40" s="1"/>
  <c r="O47" i="34"/>
  <c r="O37" i="34" s="1"/>
  <c r="P37" i="34" s="1"/>
  <c r="N37" i="26"/>
  <c r="E37" i="26" s="1"/>
  <c r="N29" i="36"/>
  <c r="D29" i="36" s="1"/>
  <c r="H52" i="39"/>
  <c r="N29" i="39"/>
  <c r="E29" i="39" s="1"/>
  <c r="H52" i="35"/>
  <c r="N20" i="26"/>
  <c r="D20" i="26" s="1"/>
  <c r="N39" i="1"/>
  <c r="E39" i="1" s="1"/>
  <c r="N40" i="29"/>
  <c r="D40" i="29" s="1"/>
  <c r="N12" i="39"/>
  <c r="E12" i="39" s="1"/>
  <c r="N20" i="38"/>
  <c r="E20" i="38" s="1"/>
  <c r="N20" i="37"/>
  <c r="E20" i="37" s="1"/>
  <c r="N17" i="39"/>
  <c r="E17" i="39" s="1"/>
  <c r="H53" i="1"/>
  <c r="H56" i="33"/>
  <c r="N13" i="26"/>
  <c r="E13" i="26" s="1"/>
  <c r="H54" i="37"/>
  <c r="N32" i="34"/>
  <c r="D32" i="34" s="1"/>
  <c r="N30" i="1"/>
  <c r="E30" i="1" s="1"/>
  <c r="N14" i="1"/>
  <c r="E14" i="1" s="1"/>
  <c r="N40" i="37"/>
  <c r="E40" i="37" s="1"/>
  <c r="N26" i="40"/>
  <c r="D26" i="40" s="1"/>
  <c r="N32" i="1"/>
  <c r="D32" i="1" s="1"/>
  <c r="H53" i="39"/>
  <c r="N33" i="29"/>
  <c r="D33" i="29" s="1"/>
  <c r="N27" i="38"/>
  <c r="D27" i="38" s="1"/>
  <c r="N38" i="35"/>
  <c r="E38" i="35" s="1"/>
  <c r="N21" i="34"/>
  <c r="E21" i="34" s="1"/>
  <c r="D51" i="40"/>
  <c r="D50" i="40"/>
  <c r="N12" i="40"/>
  <c r="N35" i="1"/>
  <c r="E35" i="1" s="1"/>
  <c r="N38" i="34"/>
  <c r="D38" i="34" s="1"/>
  <c r="N23" i="34"/>
  <c r="D23" i="34" s="1"/>
  <c r="N33" i="36"/>
  <c r="D33" i="36" s="1"/>
  <c r="H49" i="39"/>
  <c r="N24" i="26"/>
  <c r="D24" i="26" s="1"/>
  <c r="N39" i="26"/>
  <c r="E39" i="26" s="1"/>
  <c r="N25" i="38"/>
  <c r="E25" i="38" s="1"/>
  <c r="N32" i="40"/>
  <c r="E32" i="40" s="1"/>
  <c r="N31" i="34"/>
  <c r="E31" i="34" s="1"/>
  <c r="H52" i="26"/>
  <c r="N22" i="39"/>
  <c r="E22" i="39" s="1"/>
  <c r="N14" i="41"/>
  <c r="D14" i="41" s="1"/>
  <c r="H54" i="35"/>
  <c r="N12" i="37"/>
  <c r="D12" i="37" s="1"/>
  <c r="N33" i="40"/>
  <c r="D33" i="40" s="1"/>
  <c r="L50" i="26"/>
  <c r="N16" i="1"/>
  <c r="E16" i="1" s="1"/>
  <c r="N26" i="26"/>
  <c r="D26" i="26" s="1"/>
  <c r="N41" i="26"/>
  <c r="E41" i="26" s="1"/>
  <c r="N38" i="33"/>
  <c r="D38" i="33" s="1"/>
  <c r="N13" i="38"/>
  <c r="E13" i="38" s="1"/>
  <c r="N14" i="26"/>
  <c r="D14" i="26" s="1"/>
  <c r="N25" i="29"/>
  <c r="D25" i="29" s="1"/>
  <c r="H56" i="36"/>
  <c r="N22" i="40"/>
  <c r="D22" i="40" s="1"/>
  <c r="N16" i="41"/>
  <c r="D16" i="41" s="1"/>
  <c r="N35" i="40"/>
  <c r="E35" i="40" s="1"/>
  <c r="H51" i="37"/>
  <c r="H54" i="38"/>
  <c r="N24" i="39"/>
  <c r="E24" i="39" s="1"/>
  <c r="H54" i="26"/>
  <c r="N32" i="36"/>
  <c r="D32" i="36" s="1"/>
  <c r="N14" i="37"/>
  <c r="D14" i="37" s="1"/>
  <c r="H54" i="1"/>
  <c r="N19" i="1"/>
  <c r="D19" i="1" s="1"/>
  <c r="N12" i="29"/>
  <c r="D12" i="29" s="1"/>
  <c r="N20" i="35"/>
  <c r="E20" i="35" s="1"/>
  <c r="N22" i="34"/>
  <c r="E22" i="34" s="1"/>
  <c r="N41" i="33"/>
  <c r="D41" i="33" s="1"/>
  <c r="N17" i="36"/>
  <c r="E17" i="36" s="1"/>
  <c r="N16" i="37"/>
  <c r="E16" i="37" s="1"/>
  <c r="L50" i="39"/>
  <c r="N33" i="37"/>
  <c r="D33" i="37" s="1"/>
  <c r="N37" i="40"/>
  <c r="D37" i="40" s="1"/>
  <c r="H50" i="1"/>
  <c r="H50" i="26" s="1"/>
  <c r="H50" i="29" s="1"/>
  <c r="H50" i="33" s="1"/>
  <c r="H50" i="34" s="1"/>
  <c r="H50" i="35" s="1"/>
  <c r="H50" i="36" s="1"/>
  <c r="H50" i="37" s="1"/>
  <c r="H50" i="38" s="1"/>
  <c r="H50" i="39" s="1"/>
  <c r="H50" i="40" s="1"/>
  <c r="H50" i="41" s="1"/>
  <c r="N29" i="29"/>
  <c r="D29" i="29" s="1"/>
  <c r="H49" i="37"/>
  <c r="N22" i="35"/>
  <c r="D22" i="35" s="1"/>
  <c r="N41" i="39"/>
  <c r="D41" i="39" s="1"/>
  <c r="N35" i="36"/>
  <c r="E35" i="36" s="1"/>
  <c r="N22" i="1"/>
  <c r="D22" i="1" s="1"/>
  <c r="N36" i="1"/>
  <c r="D36" i="1" s="1"/>
  <c r="N20" i="36"/>
  <c r="D20" i="36" s="1"/>
  <c r="N19" i="37"/>
  <c r="D19" i="37" s="1"/>
  <c r="N35" i="37"/>
  <c r="E35" i="37" s="1"/>
  <c r="N25" i="34"/>
  <c r="E25" i="34" s="1"/>
  <c r="N28" i="39"/>
  <c r="D28" i="39" s="1"/>
  <c r="N14" i="40"/>
  <c r="D14" i="40" s="1"/>
  <c r="N30" i="39"/>
  <c r="E30" i="39" s="1"/>
  <c r="N17" i="33"/>
  <c r="E17" i="33" s="1"/>
  <c r="H51" i="36"/>
  <c r="N22" i="36"/>
  <c r="E22" i="36" s="1"/>
  <c r="H54" i="36"/>
  <c r="N26" i="34"/>
  <c r="E26" i="34" s="1"/>
  <c r="N27" i="34"/>
  <c r="D27" i="34" s="1"/>
  <c r="N39" i="35"/>
  <c r="E39" i="35" s="1"/>
  <c r="N38" i="37"/>
  <c r="E38" i="37" s="1"/>
  <c r="H54" i="39"/>
  <c r="N29" i="40"/>
  <c r="E29" i="40" s="1"/>
  <c r="N25" i="41"/>
  <c r="D25" i="41" s="1"/>
  <c r="N21" i="26"/>
  <c r="E21" i="26" s="1"/>
  <c r="N36" i="26"/>
  <c r="E36" i="26" s="1"/>
  <c r="L50" i="29"/>
  <c r="N22" i="38"/>
  <c r="E22" i="38" s="1"/>
  <c r="N33" i="33"/>
  <c r="E33" i="33" s="1"/>
  <c r="N19" i="29"/>
  <c r="E19" i="29" s="1"/>
  <c r="N29" i="34"/>
  <c r="D29" i="34" s="1"/>
  <c r="N39" i="37"/>
  <c r="D39" i="37" s="1"/>
  <c r="N41" i="41"/>
  <c r="E41" i="41" s="1"/>
  <c r="N30" i="34"/>
  <c r="E30" i="34" s="1"/>
  <c r="N40" i="36"/>
  <c r="D40" i="36" s="1"/>
  <c r="N25" i="37"/>
  <c r="D25" i="37" s="1"/>
  <c r="N27" i="1"/>
  <c r="E27" i="1" s="1"/>
  <c r="N17" i="34"/>
  <c r="D17" i="34" s="1"/>
  <c r="N18" i="34"/>
  <c r="D18" i="34" s="1"/>
  <c r="N41" i="38"/>
  <c r="D41" i="38" s="1"/>
  <c r="N37" i="39"/>
  <c r="D37" i="39" s="1"/>
  <c r="N32" i="41"/>
  <c r="E32" i="41" s="1"/>
  <c r="N33" i="38"/>
  <c r="D33" i="38" s="1"/>
  <c r="N22" i="41"/>
  <c r="N18" i="40"/>
  <c r="D18" i="40" s="1"/>
  <c r="H53" i="26"/>
  <c r="H54" i="29"/>
  <c r="H53" i="34"/>
  <c r="N17" i="38"/>
  <c r="E17" i="38" s="1"/>
  <c r="N30" i="38"/>
  <c r="E30" i="38" s="1"/>
  <c r="N26" i="29"/>
  <c r="D26" i="29" s="1"/>
  <c r="N38" i="29"/>
  <c r="D38" i="29" s="1"/>
  <c r="N37" i="37"/>
  <c r="E37" i="37" s="1"/>
  <c r="N21" i="39"/>
  <c r="E21" i="39" s="1"/>
  <c r="N25" i="40"/>
  <c r="D25" i="40" s="1"/>
  <c r="O47" i="1"/>
  <c r="O26" i="1" s="1"/>
  <c r="P26" i="1" s="1"/>
  <c r="N28" i="1"/>
  <c r="E28" i="1" s="1"/>
  <c r="L50" i="33"/>
  <c r="H56" i="34"/>
  <c r="H56" i="35"/>
  <c r="L50" i="38"/>
  <c r="N15" i="40"/>
  <c r="D15" i="40" s="1"/>
  <c r="N33" i="39"/>
  <c r="D33" i="39" s="1"/>
  <c r="N31" i="41"/>
  <c r="E31" i="41" s="1"/>
  <c r="N27" i="29"/>
  <c r="D27" i="29" s="1"/>
  <c r="N18" i="41"/>
  <c r="E18" i="41" s="1"/>
  <c r="N34" i="26"/>
  <c r="D34" i="26" s="1"/>
  <c r="N15" i="29"/>
  <c r="D15" i="29" s="1"/>
  <c r="N33" i="34"/>
  <c r="D33" i="34" s="1"/>
  <c r="H51" i="1"/>
  <c r="H56" i="1"/>
  <c r="N17" i="1"/>
  <c r="D17" i="1" s="1"/>
  <c r="H56" i="37"/>
  <c r="N19" i="41"/>
  <c r="E19" i="41" s="1"/>
  <c r="N40" i="1"/>
  <c r="E40" i="1" s="1"/>
  <c r="N39" i="29"/>
  <c r="D39" i="29" s="1"/>
  <c r="N32" i="33"/>
  <c r="E32" i="33" s="1"/>
  <c r="N16" i="35"/>
  <c r="E16" i="35" s="1"/>
  <c r="N27" i="35"/>
  <c r="E27" i="35" s="1"/>
  <c r="H53" i="37"/>
  <c r="N34" i="39"/>
  <c r="D34" i="39" s="1"/>
  <c r="N16" i="40"/>
  <c r="D16" i="40" s="1"/>
  <c r="N27" i="40"/>
  <c r="E27" i="40" s="1"/>
  <c r="N18" i="1"/>
  <c r="D18" i="1" s="1"/>
  <c r="N29" i="1"/>
  <c r="E29" i="1" s="1"/>
  <c r="O47" i="29"/>
  <c r="O39" i="29" s="1"/>
  <c r="P39" i="29" s="1"/>
  <c r="H51" i="33"/>
  <c r="N15" i="35"/>
  <c r="D15" i="35" s="1"/>
  <c r="N28" i="35"/>
  <c r="E28" i="35" s="1"/>
  <c r="N34" i="36"/>
  <c r="D34" i="36" s="1"/>
  <c r="N26" i="37"/>
  <c r="E26" i="37" s="1"/>
  <c r="N32" i="38"/>
  <c r="E32" i="38" s="1"/>
  <c r="N23" i="39"/>
  <c r="D23" i="39" s="1"/>
  <c r="N40" i="40"/>
  <c r="E40" i="40" s="1"/>
  <c r="N16" i="29"/>
  <c r="E16" i="29" s="1"/>
  <c r="H51" i="26"/>
  <c r="N20" i="41"/>
  <c r="D20" i="41" s="1"/>
  <c r="N24" i="34"/>
  <c r="D24" i="34" s="1"/>
  <c r="N40" i="35"/>
  <c r="E40" i="35" s="1"/>
  <c r="N35" i="39"/>
  <c r="E35" i="39" s="1"/>
  <c r="N17" i="40"/>
  <c r="D17" i="40" s="1"/>
  <c r="H54" i="34"/>
  <c r="N35" i="26"/>
  <c r="D35" i="26" s="1"/>
  <c r="N41" i="29"/>
  <c r="D41" i="29" s="1"/>
  <c r="N29" i="35"/>
  <c r="D29" i="35" s="1"/>
  <c r="H53" i="36"/>
  <c r="N33" i="41"/>
  <c r="D33" i="41" s="1"/>
  <c r="N17" i="29"/>
  <c r="E17" i="29" s="1"/>
  <c r="N35" i="34"/>
  <c r="E35" i="34" s="1"/>
  <c r="N21" i="41"/>
  <c r="E21" i="41" s="1"/>
  <c r="N34" i="33"/>
  <c r="E34" i="33" s="1"/>
  <c r="H52" i="37"/>
  <c r="N15" i="37"/>
  <c r="E15" i="37" s="1"/>
  <c r="N36" i="34"/>
  <c r="D36" i="34" s="1"/>
  <c r="H53" i="35"/>
  <c r="N30" i="35"/>
  <c r="E30" i="35" s="1"/>
  <c r="N14" i="39"/>
  <c r="D14" i="39" s="1"/>
  <c r="N41" i="40"/>
  <c r="E41" i="40" s="1"/>
  <c r="N18" i="29"/>
  <c r="D18" i="29" s="1"/>
  <c r="N42" i="29"/>
  <c r="D42" i="29" s="1"/>
  <c r="N15" i="34"/>
  <c r="E15" i="34" s="1"/>
  <c r="O47" i="38"/>
  <c r="O14" i="38" s="1"/>
  <c r="P14" i="38" s="1"/>
  <c r="N20" i="1"/>
  <c r="E20" i="1" s="1"/>
  <c r="N42" i="35"/>
  <c r="D42" i="35" s="1"/>
  <c r="N29" i="37"/>
  <c r="E29" i="37" s="1"/>
  <c r="N41" i="37"/>
  <c r="E41" i="37" s="1"/>
  <c r="H52" i="38"/>
  <c r="N35" i="38"/>
  <c r="E35" i="38" s="1"/>
  <c r="H51" i="29"/>
  <c r="N24" i="33"/>
  <c r="D24" i="33" s="1"/>
  <c r="N36" i="33"/>
  <c r="E36" i="33" s="1"/>
  <c r="N17" i="37"/>
  <c r="E17" i="37" s="1"/>
  <c r="N37" i="34"/>
  <c r="D37" i="34" s="1"/>
  <c r="N36" i="36"/>
  <c r="E36" i="36" s="1"/>
  <c r="N30" i="37"/>
  <c r="D30" i="37" s="1"/>
  <c r="N23" i="38"/>
  <c r="D23" i="38" s="1"/>
  <c r="N19" i="40"/>
  <c r="D19" i="40" s="1"/>
  <c r="N25" i="26"/>
  <c r="D25" i="26" s="1"/>
  <c r="N38" i="26"/>
  <c r="D38" i="26" s="1"/>
  <c r="N18" i="35"/>
  <c r="D18" i="35" s="1"/>
  <c r="N18" i="37"/>
  <c r="E18" i="37" s="1"/>
  <c r="N15" i="39"/>
  <c r="E15" i="39" s="1"/>
  <c r="H51" i="35"/>
  <c r="L50" i="36"/>
  <c r="N27" i="39"/>
  <c r="D27" i="39" s="1"/>
  <c r="N38" i="39"/>
  <c r="E38" i="39" s="1"/>
  <c r="N23" i="41"/>
  <c r="E23" i="41" s="1"/>
  <c r="N25" i="33"/>
  <c r="E25" i="33" s="1"/>
  <c r="N32" i="35"/>
  <c r="D32" i="35" s="1"/>
  <c r="H49" i="36"/>
  <c r="N13" i="36"/>
  <c r="D13" i="36" s="1"/>
  <c r="N26" i="36"/>
  <c r="E26" i="36" s="1"/>
  <c r="N24" i="38"/>
  <c r="E24" i="38" s="1"/>
  <c r="N36" i="38"/>
  <c r="E36" i="38" s="1"/>
  <c r="N20" i="40"/>
  <c r="D20" i="40" s="1"/>
  <c r="H49" i="29"/>
  <c r="N21" i="1"/>
  <c r="E21" i="1" s="1"/>
  <c r="N34" i="1"/>
  <c r="E34" i="1" s="1"/>
  <c r="N37" i="38"/>
  <c r="D37" i="38" s="1"/>
  <c r="N31" i="40"/>
  <c r="D31" i="40" s="1"/>
  <c r="N37" i="41"/>
  <c r="E37" i="41" s="1"/>
  <c r="N39" i="39"/>
  <c r="D39" i="39" s="1"/>
  <c r="L50" i="1"/>
  <c r="H52" i="1"/>
  <c r="N27" i="26"/>
  <c r="D27" i="26" s="1"/>
  <c r="H53" i="33"/>
  <c r="N14" i="36"/>
  <c r="D14" i="36" s="1"/>
  <c r="H56" i="38"/>
  <c r="N13" i="41"/>
  <c r="E13" i="41" s="1"/>
  <c r="N32" i="37"/>
  <c r="D32" i="37" s="1"/>
  <c r="N24" i="41"/>
  <c r="D24" i="41" s="1"/>
  <c r="N38" i="36"/>
  <c r="E38" i="36" s="1"/>
  <c r="O47" i="37"/>
  <c r="O20" i="37" s="1"/>
  <c r="P20" i="37" s="1"/>
  <c r="N23" i="1"/>
  <c r="E23" i="1" s="1"/>
  <c r="N16" i="26"/>
  <c r="D16" i="26" s="1"/>
  <c r="N28" i="36"/>
  <c r="E28" i="36" s="1"/>
  <c r="N39" i="36"/>
  <c r="E39" i="36" s="1"/>
  <c r="O47" i="39"/>
  <c r="O29" i="39" s="1"/>
  <c r="P29" i="39" s="1"/>
  <c r="N21" i="40"/>
  <c r="E21" i="40" s="1"/>
  <c r="N39" i="41"/>
  <c r="E39" i="41" s="1"/>
  <c r="N40" i="26"/>
  <c r="E40" i="26" s="1"/>
  <c r="H49" i="34"/>
  <c r="N39" i="34"/>
  <c r="E39" i="34" s="1"/>
  <c r="N28" i="26"/>
  <c r="E28" i="26" s="1"/>
  <c r="H53" i="29"/>
  <c r="N22" i="29"/>
  <c r="E22" i="29" s="1"/>
  <c r="N15" i="33"/>
  <c r="D15" i="33" s="1"/>
  <c r="N27" i="33"/>
  <c r="E27" i="33" s="1"/>
  <c r="N21" i="35"/>
  <c r="E21" i="35" s="1"/>
  <c r="L50" i="37"/>
  <c r="N39" i="38"/>
  <c r="D39" i="38" s="1"/>
  <c r="N26" i="38"/>
  <c r="E26" i="38" s="1"/>
  <c r="N40" i="39"/>
  <c r="D40" i="39" s="1"/>
  <c r="H49" i="1"/>
  <c r="N26" i="41"/>
  <c r="E26" i="41" s="1"/>
  <c r="H51" i="34"/>
  <c r="N23" i="29"/>
  <c r="D23" i="29" s="1"/>
  <c r="N16" i="33"/>
  <c r="D16" i="33" s="1"/>
  <c r="N40" i="33"/>
  <c r="E40" i="33" s="1"/>
  <c r="N40" i="34"/>
  <c r="E40" i="34" s="1"/>
  <c r="N16" i="36"/>
  <c r="D16" i="36" s="1"/>
  <c r="N21" i="37"/>
  <c r="E21" i="37" s="1"/>
  <c r="H51" i="38"/>
  <c r="N40" i="38"/>
  <c r="D40" i="38" s="1"/>
  <c r="H51" i="39"/>
  <c r="H56" i="26"/>
  <c r="H52" i="36"/>
  <c r="N17" i="26"/>
  <c r="D17" i="26" s="1"/>
  <c r="N34" i="29"/>
  <c r="D34" i="29" s="1"/>
  <c r="N40" i="41"/>
  <c r="E40" i="41" s="1"/>
  <c r="O47" i="26"/>
  <c r="O16" i="26" s="1"/>
  <c r="P16" i="26" s="1"/>
  <c r="H56" i="29"/>
  <c r="N35" i="29"/>
  <c r="E35" i="29" s="1"/>
  <c r="N15" i="38"/>
  <c r="D15" i="38" s="1"/>
  <c r="N30" i="26"/>
  <c r="E30" i="26" s="1"/>
  <c r="L50" i="34"/>
  <c r="N20" i="34"/>
  <c r="D20" i="34" s="1"/>
  <c r="N30" i="36"/>
  <c r="E30" i="36" s="1"/>
  <c r="N22" i="37"/>
  <c r="D22" i="37" s="1"/>
  <c r="N15" i="41"/>
  <c r="E15" i="41" s="1"/>
  <c r="N42" i="36"/>
  <c r="E42" i="36" s="1"/>
  <c r="N19" i="39"/>
  <c r="E19" i="39" s="1"/>
  <c r="N31" i="39"/>
  <c r="E31" i="39" s="1"/>
  <c r="N28" i="41"/>
  <c r="E28" i="41" s="1"/>
  <c r="N32" i="29"/>
  <c r="E32" i="29" s="1"/>
  <c r="N28" i="34"/>
  <c r="D28" i="34" s="1"/>
  <c r="O47" i="35"/>
  <c r="O25" i="35" s="1"/>
  <c r="P25" i="35" s="1"/>
  <c r="N26" i="1"/>
  <c r="D26" i="1" s="1"/>
  <c r="N31" i="26"/>
  <c r="E31" i="26" s="1"/>
  <c r="N24" i="29"/>
  <c r="E24" i="29" s="1"/>
  <c r="H49" i="35"/>
  <c r="N36" i="35"/>
  <c r="E36" i="35" s="1"/>
  <c r="N16" i="38"/>
  <c r="D16" i="38" s="1"/>
  <c r="N13" i="40"/>
  <c r="E13" i="40" s="1"/>
  <c r="N36" i="40"/>
  <c r="D36" i="40" s="1"/>
  <c r="N37" i="1"/>
  <c r="E37" i="1" s="1"/>
  <c r="H52" i="33"/>
  <c r="N42" i="34"/>
  <c r="E42" i="34" s="1"/>
  <c r="N37" i="35"/>
  <c r="D37" i="35" s="1"/>
  <c r="N18" i="36"/>
  <c r="E18" i="36" s="1"/>
  <c r="H54" i="33"/>
  <c r="N30" i="33"/>
  <c r="E30" i="33" s="1"/>
  <c r="N42" i="33"/>
  <c r="E42" i="33" s="1"/>
  <c r="L50" i="35"/>
  <c r="N25" i="35"/>
  <c r="D25" i="35" s="1"/>
  <c r="N17" i="41"/>
  <c r="E17" i="41" s="1"/>
  <c r="N32" i="26"/>
  <c r="D56" i="35"/>
  <c r="D51" i="35"/>
  <c r="D49" i="35"/>
  <c r="N12" i="35"/>
  <c r="D50" i="35"/>
  <c r="D52" i="35"/>
  <c r="D57" i="29"/>
  <c r="D52" i="29"/>
  <c r="D50" i="29"/>
  <c r="N19" i="36"/>
  <c r="N30" i="41"/>
  <c r="N33" i="26"/>
  <c r="D51" i="29"/>
  <c r="N14" i="29"/>
  <c r="D49" i="29"/>
  <c r="D56" i="29"/>
  <c r="N19" i="33"/>
  <c r="N31" i="33"/>
  <c r="N26" i="35"/>
  <c r="N31" i="38"/>
  <c r="N18" i="38"/>
  <c r="N38" i="40"/>
  <c r="N20" i="33"/>
  <c r="N13" i="37"/>
  <c r="D51" i="37"/>
  <c r="D49" i="37"/>
  <c r="D56" i="37"/>
  <c r="D57" i="37"/>
  <c r="D52" i="37"/>
  <c r="D50" i="37"/>
  <c r="N39" i="40"/>
  <c r="D57" i="34"/>
  <c r="D50" i="34"/>
  <c r="D52" i="34"/>
  <c r="N12" i="34"/>
  <c r="N28" i="29"/>
  <c r="N34" i="34"/>
  <c r="N42" i="1"/>
  <c r="N22" i="26"/>
  <c r="N22" i="33"/>
  <c r="N14" i="34"/>
  <c r="D51" i="34"/>
  <c r="D49" i="34"/>
  <c r="D56" i="34"/>
  <c r="D57" i="35"/>
  <c r="N41" i="35"/>
  <c r="N27" i="37"/>
  <c r="N21" i="38"/>
  <c r="N31" i="1"/>
  <c r="N23" i="26"/>
  <c r="N23" i="36"/>
  <c r="N28" i="37"/>
  <c r="D56" i="39"/>
  <c r="N13" i="39"/>
  <c r="D51" i="39"/>
  <c r="D49" i="39"/>
  <c r="N36" i="39"/>
  <c r="D51" i="26"/>
  <c r="D52" i="26"/>
  <c r="D50" i="26"/>
  <c r="N12" i="26"/>
  <c r="D49" i="26"/>
  <c r="D56" i="26"/>
  <c r="N35" i="33"/>
  <c r="N17" i="35"/>
  <c r="D57" i="26"/>
  <c r="N25" i="39"/>
  <c r="N42" i="40"/>
  <c r="N30" i="29"/>
  <c r="N35" i="41"/>
  <c r="N31" i="35"/>
  <c r="N12" i="36"/>
  <c r="D56" i="36"/>
  <c r="D51" i="36"/>
  <c r="D50" i="36"/>
  <c r="D49" i="36"/>
  <c r="D52" i="36"/>
  <c r="N42" i="37"/>
  <c r="N16" i="39"/>
  <c r="N26" i="39"/>
  <c r="N16" i="34"/>
  <c r="N25" i="36"/>
  <c r="N33" i="1"/>
  <c r="N31" i="29"/>
  <c r="D52" i="33"/>
  <c r="N37" i="33"/>
  <c r="N19" i="35"/>
  <c r="N37" i="36"/>
  <c r="N36" i="41"/>
  <c r="D50" i="33"/>
  <c r="D57" i="33"/>
  <c r="N12" i="38"/>
  <c r="D49" i="38"/>
  <c r="D56" i="38"/>
  <c r="D51" i="38"/>
  <c r="D50" i="38"/>
  <c r="D52" i="38"/>
  <c r="D57" i="39"/>
  <c r="D50" i="39"/>
  <c r="D52" i="39"/>
  <c r="N12" i="41"/>
  <c r="D51" i="41"/>
  <c r="D49" i="41"/>
  <c r="D56" i="41"/>
  <c r="D50" i="41"/>
  <c r="D52" i="41"/>
  <c r="N15" i="26"/>
  <c r="D51" i="33"/>
  <c r="D49" i="33"/>
  <c r="N13" i="33"/>
  <c r="N26" i="33"/>
  <c r="N27" i="36"/>
  <c r="N38" i="38"/>
  <c r="N38" i="41"/>
  <c r="N21" i="29"/>
  <c r="N14" i="33"/>
  <c r="N33" i="35"/>
  <c r="D57" i="36"/>
  <c r="N15" i="36"/>
  <c r="N12" i="1"/>
  <c r="D49" i="1"/>
  <c r="D51" i="1"/>
  <c r="D56" i="1"/>
  <c r="N19" i="34"/>
  <c r="D57" i="1"/>
  <c r="D52" i="1"/>
  <c r="D50" i="1"/>
  <c r="N29" i="26"/>
  <c r="N28" i="33"/>
  <c r="N41" i="34"/>
  <c r="N35" i="35"/>
  <c r="N41" i="36"/>
  <c r="N14" i="38"/>
  <c r="D57" i="38"/>
  <c r="N23" i="40"/>
  <c r="N34" i="40"/>
  <c r="N27" i="41"/>
  <c r="N18" i="26"/>
  <c r="N34" i="37"/>
  <c r="N28" i="38"/>
  <c r="N18" i="39"/>
  <c r="N29" i="33"/>
  <c r="N36" i="29"/>
  <c r="N24" i="35"/>
  <c r="N23" i="37"/>
  <c r="N42" i="41"/>
  <c r="N13" i="29"/>
  <c r="N37" i="29"/>
  <c r="N18" i="33"/>
  <c r="N36" i="37"/>
  <c r="N42" i="38"/>
  <c r="N20" i="39"/>
  <c r="N29" i="41"/>
  <c r="O47" i="36"/>
  <c r="O18" i="36" s="1"/>
  <c r="P18" i="36" s="1"/>
  <c r="H49" i="26"/>
  <c r="O47" i="33"/>
  <c r="O37" i="33" s="1"/>
  <c r="P37" i="33" s="1"/>
  <c r="D56" i="40"/>
  <c r="H49" i="33"/>
  <c r="H52" i="34"/>
  <c r="D49" i="40"/>
  <c r="H52" i="29"/>
  <c r="D56" i="33"/>
  <c r="N12" i="33"/>
  <c r="D52" i="40"/>
  <c r="D15" i="1" l="1"/>
  <c r="O41" i="40"/>
  <c r="P41" i="40" s="1"/>
  <c r="O39" i="40"/>
  <c r="P39" i="40" s="1"/>
  <c r="O34" i="40"/>
  <c r="P34" i="40" s="1"/>
  <c r="O20" i="40"/>
  <c r="P20" i="40" s="1"/>
  <c r="O14" i="40"/>
  <c r="P14" i="40" s="1"/>
  <c r="O23" i="40"/>
  <c r="P23" i="40" s="1"/>
  <c r="O17" i="40"/>
  <c r="P17" i="40" s="1"/>
  <c r="O30" i="40"/>
  <c r="P30" i="40" s="1"/>
  <c r="O22" i="40"/>
  <c r="P22" i="40" s="1"/>
  <c r="D20" i="37"/>
  <c r="D23" i="35"/>
  <c r="E23" i="33"/>
  <c r="O16" i="41"/>
  <c r="P16" i="41" s="1"/>
  <c r="O15" i="41"/>
  <c r="P15" i="41" s="1"/>
  <c r="O28" i="41"/>
  <c r="P28" i="41" s="1"/>
  <c r="O19" i="41"/>
  <c r="P19" i="41" s="1"/>
  <c r="O14" i="41"/>
  <c r="P14" i="41" s="1"/>
  <c r="O30" i="41"/>
  <c r="P30" i="41" s="1"/>
  <c r="O39" i="41"/>
  <c r="P39" i="41" s="1"/>
  <c r="O36" i="41"/>
  <c r="P36" i="41" s="1"/>
  <c r="O22" i="41"/>
  <c r="P22" i="41" s="1"/>
  <c r="O29" i="41"/>
  <c r="P29" i="41" s="1"/>
  <c r="O33" i="41"/>
  <c r="P33" i="41" s="1"/>
  <c r="O20" i="41"/>
  <c r="P20" i="41" s="1"/>
  <c r="O23" i="41"/>
  <c r="P23" i="41" s="1"/>
  <c r="D14" i="35"/>
  <c r="D37" i="26"/>
  <c r="D19" i="38"/>
  <c r="E33" i="29"/>
  <c r="D24" i="36"/>
  <c r="D24" i="1"/>
  <c r="O24" i="40"/>
  <c r="P24" i="40" s="1"/>
  <c r="O32" i="40"/>
  <c r="P32" i="40" s="1"/>
  <c r="E26" i="26"/>
  <c r="O21" i="40"/>
  <c r="P21" i="40" s="1"/>
  <c r="O25" i="40"/>
  <c r="P25" i="40" s="1"/>
  <c r="O35" i="40"/>
  <c r="P35" i="40" s="1"/>
  <c r="O16" i="40"/>
  <c r="P16" i="40" s="1"/>
  <c r="O40" i="40"/>
  <c r="P40" i="40" s="1"/>
  <c r="O26" i="40"/>
  <c r="P26" i="40" s="1"/>
  <c r="E13" i="34"/>
  <c r="O19" i="40"/>
  <c r="P19" i="40" s="1"/>
  <c r="E27" i="38"/>
  <c r="D21" i="34"/>
  <c r="O25" i="41"/>
  <c r="P25" i="41" s="1"/>
  <c r="D34" i="35"/>
  <c r="E32" i="39"/>
  <c r="O24" i="41"/>
  <c r="P24" i="41" s="1"/>
  <c r="O36" i="40"/>
  <c r="P36" i="40" s="1"/>
  <c r="O18" i="40"/>
  <c r="P18" i="40" s="1"/>
  <c r="O33" i="40"/>
  <c r="P33" i="40" s="1"/>
  <c r="O26" i="41"/>
  <c r="P26" i="41" s="1"/>
  <c r="E34" i="41"/>
  <c r="O18" i="41"/>
  <c r="P18" i="41" s="1"/>
  <c r="O32" i="41"/>
  <c r="P32" i="41" s="1"/>
  <c r="O37" i="40"/>
  <c r="P37" i="40" s="1"/>
  <c r="D35" i="1"/>
  <c r="D16" i="37"/>
  <c r="E32" i="34"/>
  <c r="O31" i="41"/>
  <c r="P31" i="41" s="1"/>
  <c r="E20" i="29"/>
  <c r="D21" i="33"/>
  <c r="O35" i="41"/>
  <c r="P35" i="41" s="1"/>
  <c r="E42" i="26"/>
  <c r="D22" i="34"/>
  <c r="D34" i="38"/>
  <c r="E25" i="29"/>
  <c r="E29" i="38"/>
  <c r="E12" i="29"/>
  <c r="E22" i="40"/>
  <c r="D39" i="33"/>
  <c r="O17" i="41"/>
  <c r="P17" i="41" s="1"/>
  <c r="E31" i="36"/>
  <c r="O12" i="41"/>
  <c r="O37" i="41"/>
  <c r="P37" i="41" s="1"/>
  <c r="O40" i="41"/>
  <c r="P40" i="41" s="1"/>
  <c r="O42" i="41"/>
  <c r="P42" i="41" s="1"/>
  <c r="E19" i="1"/>
  <c r="E35" i="26"/>
  <c r="O13" i="41"/>
  <c r="P13" i="41" s="1"/>
  <c r="O21" i="41"/>
  <c r="P21" i="41" s="1"/>
  <c r="O34" i="41"/>
  <c r="P34" i="41" s="1"/>
  <c r="D16" i="1"/>
  <c r="D36" i="26"/>
  <c r="E32" i="36"/>
  <c r="O32" i="29"/>
  <c r="P32" i="29" s="1"/>
  <c r="D31" i="34"/>
  <c r="D38" i="1"/>
  <c r="E38" i="34"/>
  <c r="E41" i="38"/>
  <c r="D20" i="38"/>
  <c r="D32" i="38"/>
  <c r="E41" i="1"/>
  <c r="E29" i="29"/>
  <c r="D21" i="36"/>
  <c r="D22" i="38"/>
  <c r="D32" i="40"/>
  <c r="O42" i="34"/>
  <c r="P42" i="34" s="1"/>
  <c r="E15" i="33"/>
  <c r="D26" i="36"/>
  <c r="E13" i="35"/>
  <c r="D21" i="37"/>
  <c r="O39" i="34"/>
  <c r="P39" i="34" s="1"/>
  <c r="O29" i="38"/>
  <c r="P29" i="38" s="1"/>
  <c r="O14" i="34"/>
  <c r="P14" i="34" s="1"/>
  <c r="O12" i="34"/>
  <c r="P12" i="34" s="1"/>
  <c r="O36" i="34"/>
  <c r="P36" i="34" s="1"/>
  <c r="O32" i="34"/>
  <c r="P32" i="34" s="1"/>
  <c r="O20" i="34"/>
  <c r="P20" i="34" s="1"/>
  <c r="E33" i="38"/>
  <c r="O31" i="34"/>
  <c r="P31" i="34" s="1"/>
  <c r="O33" i="34"/>
  <c r="P33" i="34" s="1"/>
  <c r="E33" i="36"/>
  <c r="O18" i="34"/>
  <c r="P18" i="34" s="1"/>
  <c r="E40" i="29"/>
  <c r="O40" i="34"/>
  <c r="P40" i="34" s="1"/>
  <c r="O24" i="34"/>
  <c r="P24" i="34" s="1"/>
  <c r="O27" i="34"/>
  <c r="P27" i="34" s="1"/>
  <c r="O25" i="34"/>
  <c r="P25" i="34" s="1"/>
  <c r="D27" i="40"/>
  <c r="O32" i="38"/>
  <c r="P32" i="38" s="1"/>
  <c r="O34" i="34"/>
  <c r="P34" i="34" s="1"/>
  <c r="O22" i="34"/>
  <c r="P22" i="34" s="1"/>
  <c r="O38" i="34"/>
  <c r="P38" i="34" s="1"/>
  <c r="O13" i="34"/>
  <c r="P13" i="34" s="1"/>
  <c r="D30" i="36"/>
  <c r="O17" i="34"/>
  <c r="P17" i="34" s="1"/>
  <c r="O30" i="34"/>
  <c r="P30" i="34" s="1"/>
  <c r="O29" i="34"/>
  <c r="P29" i="34" s="1"/>
  <c r="O16" i="34"/>
  <c r="P16" i="34" s="1"/>
  <c r="O28" i="34"/>
  <c r="P28" i="34" s="1"/>
  <c r="O41" i="34"/>
  <c r="P41" i="34" s="1"/>
  <c r="D53" i="40"/>
  <c r="O21" i="34"/>
  <c r="P21" i="34" s="1"/>
  <c r="O19" i="34"/>
  <c r="P19" i="34" s="1"/>
  <c r="E25" i="41"/>
  <c r="E14" i="26"/>
  <c r="E20" i="36"/>
  <c r="E18" i="35"/>
  <c r="E25" i="26"/>
  <c r="O36" i="29"/>
  <c r="P36" i="29" s="1"/>
  <c r="O38" i="29"/>
  <c r="P38" i="29" s="1"/>
  <c r="D35" i="37"/>
  <c r="E29" i="35"/>
  <c r="D41" i="26"/>
  <c r="D39" i="35"/>
  <c r="E24" i="41"/>
  <c r="E24" i="40"/>
  <c r="D25" i="34"/>
  <c r="O12" i="29"/>
  <c r="P12" i="29" s="1"/>
  <c r="D14" i="1"/>
  <c r="D22" i="36"/>
  <c r="D27" i="1"/>
  <c r="D17" i="36"/>
  <c r="D27" i="33"/>
  <c r="O39" i="37"/>
  <c r="P39" i="37" s="1"/>
  <c r="E34" i="36"/>
  <c r="D15" i="37"/>
  <c r="O15" i="37"/>
  <c r="P15" i="37" s="1"/>
  <c r="O38" i="37"/>
  <c r="P38" i="37" s="1"/>
  <c r="O41" i="37"/>
  <c r="P41" i="37" s="1"/>
  <c r="O29" i="37"/>
  <c r="P29" i="37" s="1"/>
  <c r="O12" i="37"/>
  <c r="P12" i="37" s="1"/>
  <c r="O17" i="37"/>
  <c r="P17" i="37" s="1"/>
  <c r="O32" i="37"/>
  <c r="P32" i="37" s="1"/>
  <c r="O14" i="37"/>
  <c r="P14" i="37" s="1"/>
  <c r="O34" i="37"/>
  <c r="P34" i="37" s="1"/>
  <c r="O18" i="37"/>
  <c r="P18" i="37" s="1"/>
  <c r="O30" i="37"/>
  <c r="P30" i="37" s="1"/>
  <c r="O27" i="37"/>
  <c r="P27" i="37" s="1"/>
  <c r="D16" i="35"/>
  <c r="O16" i="37"/>
  <c r="P16" i="37" s="1"/>
  <c r="O33" i="37"/>
  <c r="P33" i="37" s="1"/>
  <c r="O26" i="37"/>
  <c r="P26" i="37" s="1"/>
  <c r="O19" i="37"/>
  <c r="P19" i="37" s="1"/>
  <c r="E14" i="39"/>
  <c r="D35" i="40"/>
  <c r="E14" i="37"/>
  <c r="D42" i="39"/>
  <c r="O37" i="29"/>
  <c r="P37" i="29" s="1"/>
  <c r="O40" i="29"/>
  <c r="P40" i="29" s="1"/>
  <c r="O18" i="29"/>
  <c r="P18" i="29" s="1"/>
  <c r="D13" i="38"/>
  <c r="D29" i="40"/>
  <c r="D28" i="1"/>
  <c r="D25" i="1"/>
  <c r="E37" i="35"/>
  <c r="D28" i="36"/>
  <c r="D42" i="34"/>
  <c r="D30" i="39"/>
  <c r="D15" i="34"/>
  <c r="D28" i="26"/>
  <c r="D18" i="37"/>
  <c r="E16" i="26"/>
  <c r="D35" i="39"/>
  <c r="E32" i="37"/>
  <c r="D26" i="34"/>
  <c r="O22" i="37"/>
  <c r="P22" i="37" s="1"/>
  <c r="D32" i="41"/>
  <c r="O31" i="40"/>
  <c r="P31" i="40" s="1"/>
  <c r="O34" i="26"/>
  <c r="P34" i="26" s="1"/>
  <c r="E17" i="26"/>
  <c r="O28" i="37"/>
  <c r="P28" i="37" s="1"/>
  <c r="D30" i="1"/>
  <c r="D36" i="36"/>
  <c r="O15" i="34"/>
  <c r="P15" i="34" s="1"/>
  <c r="D33" i="33"/>
  <c r="O40" i="26"/>
  <c r="P40" i="26" s="1"/>
  <c r="O24" i="37"/>
  <c r="P24" i="37" s="1"/>
  <c r="E41" i="39"/>
  <c r="O31" i="37"/>
  <c r="P31" i="37" s="1"/>
  <c r="E24" i="34"/>
  <c r="O23" i="37"/>
  <c r="P23" i="37" s="1"/>
  <c r="E17" i="1"/>
  <c r="O41" i="41"/>
  <c r="P41" i="41" s="1"/>
  <c r="E13" i="1"/>
  <c r="D30" i="33"/>
  <c r="D31" i="37"/>
  <c r="E38" i="26"/>
  <c r="E29" i="36"/>
  <c r="E23" i="38"/>
  <c r="E25" i="40"/>
  <c r="O27" i="39"/>
  <c r="P27" i="39" s="1"/>
  <c r="E27" i="34"/>
  <c r="E33" i="40"/>
  <c r="D37" i="1"/>
  <c r="D23" i="1"/>
  <c r="E14" i="36"/>
  <c r="D39" i="26"/>
  <c r="E34" i="26"/>
  <c r="D24" i="38"/>
  <c r="D17" i="37"/>
  <c r="D31" i="41"/>
  <c r="E27" i="26"/>
  <c r="E16" i="36"/>
  <c r="E33" i="41"/>
  <c r="E16" i="33"/>
  <c r="O27" i="41"/>
  <c r="P27" i="41" s="1"/>
  <c r="O28" i="35"/>
  <c r="P28" i="35" s="1"/>
  <c r="O21" i="35"/>
  <c r="P21" i="35" s="1"/>
  <c r="D12" i="39"/>
  <c r="O22" i="39"/>
  <c r="P22" i="39" s="1"/>
  <c r="D35" i="34"/>
  <c r="E40" i="38"/>
  <c r="O24" i="39"/>
  <c r="P24" i="39" s="1"/>
  <c r="D41" i="40"/>
  <c r="D39" i="36"/>
  <c r="D30" i="26"/>
  <c r="O27" i="40"/>
  <c r="P27" i="40" s="1"/>
  <c r="O15" i="29"/>
  <c r="P15" i="29" s="1"/>
  <c r="O38" i="40"/>
  <c r="P38" i="40" s="1"/>
  <c r="E29" i="34"/>
  <c r="E37" i="38"/>
  <c r="D35" i="36"/>
  <c r="O42" i="29"/>
  <c r="P42" i="29" s="1"/>
  <c r="E23" i="39"/>
  <c r="D41" i="41"/>
  <c r="O13" i="38"/>
  <c r="P13" i="38" s="1"/>
  <c r="O30" i="38"/>
  <c r="P30" i="38" s="1"/>
  <c r="O31" i="29"/>
  <c r="P31" i="29" s="1"/>
  <c r="E36" i="1"/>
  <c r="O19" i="29"/>
  <c r="P19" i="29" s="1"/>
  <c r="E20" i="34"/>
  <c r="E24" i="37"/>
  <c r="E18" i="34"/>
  <c r="O21" i="29"/>
  <c r="P21" i="29" s="1"/>
  <c r="O18" i="35"/>
  <c r="P18" i="35" s="1"/>
  <c r="O14" i="29"/>
  <c r="P14" i="29" s="1"/>
  <c r="O28" i="40"/>
  <c r="P28" i="40" s="1"/>
  <c r="D35" i="29"/>
  <c r="O16" i="29"/>
  <c r="P16" i="29" s="1"/>
  <c r="D22" i="39"/>
  <c r="O31" i="26"/>
  <c r="P31" i="26" s="1"/>
  <c r="E30" i="37"/>
  <c r="E18" i="29"/>
  <c r="O28" i="29"/>
  <c r="P28" i="29" s="1"/>
  <c r="O41" i="29"/>
  <c r="P41" i="29" s="1"/>
  <c r="D25" i="38"/>
  <c r="O23" i="35"/>
  <c r="P23" i="35" s="1"/>
  <c r="D36" i="38"/>
  <c r="O17" i="29"/>
  <c r="P17" i="29" s="1"/>
  <c r="O30" i="29"/>
  <c r="P30" i="29" s="1"/>
  <c r="O39" i="35"/>
  <c r="P39" i="35" s="1"/>
  <c r="O23" i="29"/>
  <c r="P23" i="29" s="1"/>
  <c r="O15" i="40"/>
  <c r="P15" i="40" s="1"/>
  <c r="D17" i="39"/>
  <c r="O33" i="35"/>
  <c r="P33" i="35" s="1"/>
  <c r="O22" i="29"/>
  <c r="P22" i="29" s="1"/>
  <c r="O12" i="35"/>
  <c r="P12" i="35" s="1"/>
  <c r="O29" i="29"/>
  <c r="P29" i="29" s="1"/>
  <c r="O26" i="35"/>
  <c r="P26" i="35" s="1"/>
  <c r="E15" i="40"/>
  <c r="D39" i="1"/>
  <c r="O15" i="35"/>
  <c r="P15" i="35" s="1"/>
  <c r="E42" i="35"/>
  <c r="D41" i="37"/>
  <c r="O16" i="39"/>
  <c r="P16" i="39" s="1"/>
  <c r="E23" i="34"/>
  <c r="D32" i="33"/>
  <c r="O42" i="40"/>
  <c r="P42" i="40" s="1"/>
  <c r="E32" i="1"/>
  <c r="E40" i="39"/>
  <c r="O22" i="38"/>
  <c r="P22" i="38" s="1"/>
  <c r="E31" i="40"/>
  <c r="D40" i="40"/>
  <c r="O24" i="29"/>
  <c r="P24" i="29" s="1"/>
  <c r="O18" i="38"/>
  <c r="P18" i="38" s="1"/>
  <c r="E20" i="26"/>
  <c r="O25" i="26"/>
  <c r="P25" i="26" s="1"/>
  <c r="O16" i="35"/>
  <c r="P16" i="35" s="1"/>
  <c r="O20" i="39"/>
  <c r="P20" i="39" s="1"/>
  <c r="O20" i="35"/>
  <c r="P20" i="35" s="1"/>
  <c r="O42" i="39"/>
  <c r="P42" i="39" s="1"/>
  <c r="O21" i="39"/>
  <c r="P21" i="39" s="1"/>
  <c r="O34" i="35"/>
  <c r="P34" i="35" s="1"/>
  <c r="O25" i="29"/>
  <c r="P25" i="29" s="1"/>
  <c r="E39" i="29"/>
  <c r="O17" i="39"/>
  <c r="P17" i="39" s="1"/>
  <c r="O17" i="35"/>
  <c r="P17" i="35" s="1"/>
  <c r="O32" i="39"/>
  <c r="P32" i="39" s="1"/>
  <c r="O36" i="35"/>
  <c r="P36" i="35" s="1"/>
  <c r="O37" i="39"/>
  <c r="P37" i="39" s="1"/>
  <c r="O40" i="1"/>
  <c r="P40" i="1" s="1"/>
  <c r="D31" i="26"/>
  <c r="O18" i="26"/>
  <c r="P18" i="26" s="1"/>
  <c r="D26" i="41"/>
  <c r="O15" i="39"/>
  <c r="P15" i="39" s="1"/>
  <c r="O20" i="29"/>
  <c r="P20" i="29" s="1"/>
  <c r="O28" i="1"/>
  <c r="P28" i="1" s="1"/>
  <c r="O13" i="40"/>
  <c r="P13" i="40" s="1"/>
  <c r="E40" i="36"/>
  <c r="O33" i="39"/>
  <c r="P33" i="39" s="1"/>
  <c r="O34" i="29"/>
  <c r="P34" i="29" s="1"/>
  <c r="D38" i="35"/>
  <c r="O41" i="38"/>
  <c r="P41" i="38" s="1"/>
  <c r="E16" i="41"/>
  <c r="O13" i="39"/>
  <c r="P13" i="39" s="1"/>
  <c r="O26" i="29"/>
  <c r="P26" i="29" s="1"/>
  <c r="D21" i="39"/>
  <c r="D29" i="39"/>
  <c r="O27" i="29"/>
  <c r="P27" i="29" s="1"/>
  <c r="O12" i="38"/>
  <c r="P12" i="38" s="1"/>
  <c r="O37" i="38"/>
  <c r="P37" i="38" s="1"/>
  <c r="O30" i="39"/>
  <c r="P30" i="39" s="1"/>
  <c r="E28" i="40"/>
  <c r="D31" i="39"/>
  <c r="O39" i="39"/>
  <c r="P39" i="39" s="1"/>
  <c r="D37" i="41"/>
  <c r="O13" i="29"/>
  <c r="P13" i="29" s="1"/>
  <c r="D13" i="26"/>
  <c r="O12" i="40"/>
  <c r="O31" i="38"/>
  <c r="P31" i="38" s="1"/>
  <c r="O18" i="39"/>
  <c r="P18" i="39" s="1"/>
  <c r="O41" i="39"/>
  <c r="P41" i="39" s="1"/>
  <c r="D19" i="39"/>
  <c r="D23" i="41"/>
  <c r="O33" i="29"/>
  <c r="P33" i="29" s="1"/>
  <c r="E38" i="29"/>
  <c r="E26" i="40"/>
  <c r="D13" i="41"/>
  <c r="D38" i="39"/>
  <c r="E24" i="33"/>
  <c r="D38" i="37"/>
  <c r="E37" i="40"/>
  <c r="O33" i="38"/>
  <c r="P33" i="38" s="1"/>
  <c r="D36" i="35"/>
  <c r="D22" i="29"/>
  <c r="E17" i="40"/>
  <c r="E25" i="37"/>
  <c r="O12" i="26"/>
  <c r="P12" i="26" s="1"/>
  <c r="D15" i="39"/>
  <c r="D40" i="34"/>
  <c r="O14" i="26"/>
  <c r="P14" i="26" s="1"/>
  <c r="O13" i="26"/>
  <c r="P13" i="26" s="1"/>
  <c r="O23" i="26"/>
  <c r="P23" i="26" s="1"/>
  <c r="O24" i="1"/>
  <c r="P24" i="1" s="1"/>
  <c r="D20" i="1"/>
  <c r="D21" i="26"/>
  <c r="E19" i="37"/>
  <c r="O40" i="38"/>
  <c r="P40" i="38" s="1"/>
  <c r="E25" i="35"/>
  <c r="O27" i="26"/>
  <c r="P27" i="26" s="1"/>
  <c r="E33" i="34"/>
  <c r="O26" i="38"/>
  <c r="P26" i="38" s="1"/>
  <c r="O19" i="39"/>
  <c r="P19" i="39" s="1"/>
  <c r="O41" i="35"/>
  <c r="P41" i="35" s="1"/>
  <c r="D17" i="29"/>
  <c r="E27" i="29"/>
  <c r="E41" i="33"/>
  <c r="D19" i="26"/>
  <c r="E14" i="40"/>
  <c r="O35" i="34"/>
  <c r="P35" i="34" s="1"/>
  <c r="E16" i="38"/>
  <c r="O37" i="37"/>
  <c r="P37" i="37" s="1"/>
  <c r="E17" i="34"/>
  <c r="O21" i="37"/>
  <c r="P21" i="37" s="1"/>
  <c r="D34" i="33"/>
  <c r="E20" i="41"/>
  <c r="E28" i="34"/>
  <c r="O23" i="34"/>
  <c r="P23" i="34" s="1"/>
  <c r="E22" i="35"/>
  <c r="D30" i="40"/>
  <c r="E36" i="40"/>
  <c r="O35" i="26"/>
  <c r="P35" i="26" s="1"/>
  <c r="D24" i="39"/>
  <c r="O38" i="26"/>
  <c r="P38" i="26" s="1"/>
  <c r="D40" i="26"/>
  <c r="D18" i="41"/>
  <c r="O42" i="37"/>
  <c r="P42" i="37" s="1"/>
  <c r="O25" i="37"/>
  <c r="P25" i="37" s="1"/>
  <c r="O42" i="1"/>
  <c r="P42" i="1" s="1"/>
  <c r="O26" i="34"/>
  <c r="P26" i="34" s="1"/>
  <c r="O13" i="37"/>
  <c r="P13" i="37" s="1"/>
  <c r="O36" i="37"/>
  <c r="P36" i="37" s="1"/>
  <c r="O35" i="37"/>
  <c r="P35" i="37" s="1"/>
  <c r="D30" i="34"/>
  <c r="O34" i="1"/>
  <c r="P34" i="1" s="1"/>
  <c r="E22" i="37"/>
  <c r="O40" i="37"/>
  <c r="P40" i="37" s="1"/>
  <c r="O35" i="29"/>
  <c r="P35" i="29" s="1"/>
  <c r="E37" i="39"/>
  <c r="D35" i="38"/>
  <c r="D40" i="1"/>
  <c r="D24" i="29"/>
  <c r="D17" i="33"/>
  <c r="O41" i="26"/>
  <c r="P41" i="26" s="1"/>
  <c r="D25" i="33"/>
  <c r="E23" i="29"/>
  <c r="O22" i="35"/>
  <c r="P22" i="35" s="1"/>
  <c r="E33" i="39"/>
  <c r="O12" i="1"/>
  <c r="P12" i="1" s="1"/>
  <c r="O35" i="1"/>
  <c r="P35" i="1" s="1"/>
  <c r="O20" i="1"/>
  <c r="P20" i="1" s="1"/>
  <c r="D30" i="38"/>
  <c r="D38" i="36"/>
  <c r="O29" i="35"/>
  <c r="P29" i="35" s="1"/>
  <c r="O32" i="35"/>
  <c r="P32" i="35" s="1"/>
  <c r="D40" i="41"/>
  <c r="D39" i="34"/>
  <c r="O37" i="35"/>
  <c r="P37" i="35" s="1"/>
  <c r="O31" i="1"/>
  <c r="P31" i="1" s="1"/>
  <c r="D42" i="33"/>
  <c r="O30" i="35"/>
  <c r="P30" i="35" s="1"/>
  <c r="D19" i="41"/>
  <c r="O41" i="1"/>
  <c r="P41" i="1" s="1"/>
  <c r="D40" i="35"/>
  <c r="O40" i="35"/>
  <c r="P40" i="35" s="1"/>
  <c r="O19" i="1"/>
  <c r="P19" i="1" s="1"/>
  <c r="O15" i="1"/>
  <c r="P15" i="1" s="1"/>
  <c r="D21" i="40"/>
  <c r="O13" i="35"/>
  <c r="P13" i="35" s="1"/>
  <c r="O17" i="1"/>
  <c r="P17" i="1" s="1"/>
  <c r="O36" i="1"/>
  <c r="P36" i="1" s="1"/>
  <c r="O14" i="35"/>
  <c r="P14" i="35" s="1"/>
  <c r="O25" i="1"/>
  <c r="P25" i="1" s="1"/>
  <c r="O16" i="1"/>
  <c r="P16" i="1" s="1"/>
  <c r="O35" i="35"/>
  <c r="P35" i="35" s="1"/>
  <c r="O27" i="33"/>
  <c r="P27" i="33" s="1"/>
  <c r="D36" i="33"/>
  <c r="E42" i="29"/>
  <c r="O13" i="1"/>
  <c r="P13" i="1" s="1"/>
  <c r="O15" i="26"/>
  <c r="P15" i="26" s="1"/>
  <c r="O24" i="26"/>
  <c r="P24" i="26" s="1"/>
  <c r="O30" i="26"/>
  <c r="P30" i="26" s="1"/>
  <c r="O42" i="35"/>
  <c r="P42" i="35" s="1"/>
  <c r="O18" i="1"/>
  <c r="P18" i="1" s="1"/>
  <c r="F8" i="13"/>
  <c r="O39" i="1"/>
  <c r="P39" i="1" s="1"/>
  <c r="D42" i="36"/>
  <c r="O29" i="26"/>
  <c r="P29" i="26" s="1"/>
  <c r="E34" i="29"/>
  <c r="O31" i="35"/>
  <c r="P31" i="35" s="1"/>
  <c r="O23" i="1"/>
  <c r="P23" i="1" s="1"/>
  <c r="E33" i="37"/>
  <c r="D20" i="35"/>
  <c r="O33" i="1"/>
  <c r="P33" i="1" s="1"/>
  <c r="O29" i="1"/>
  <c r="P29" i="1" s="1"/>
  <c r="O24" i="38"/>
  <c r="P24" i="38" s="1"/>
  <c r="O27" i="38"/>
  <c r="P27" i="38" s="1"/>
  <c r="E26" i="1"/>
  <c r="O28" i="26"/>
  <c r="P28" i="26" s="1"/>
  <c r="D28" i="35"/>
  <c r="O26" i="26"/>
  <c r="P26" i="26" s="1"/>
  <c r="E15" i="35"/>
  <c r="F9" i="13"/>
  <c r="O17" i="26"/>
  <c r="P17" i="26" s="1"/>
  <c r="O42" i="26"/>
  <c r="P42" i="26" s="1"/>
  <c r="O16" i="38"/>
  <c r="P16" i="38" s="1"/>
  <c r="O21" i="38"/>
  <c r="P21" i="38" s="1"/>
  <c r="O22" i="26"/>
  <c r="P22" i="26" s="1"/>
  <c r="O36" i="39"/>
  <c r="P36" i="39" s="1"/>
  <c r="D32" i="29"/>
  <c r="O20" i="26"/>
  <c r="P20" i="26" s="1"/>
  <c r="D34" i="1"/>
  <c r="O19" i="26"/>
  <c r="P19" i="26" s="1"/>
  <c r="D13" i="40"/>
  <c r="O21" i="26"/>
  <c r="P21" i="26" s="1"/>
  <c r="D26" i="38"/>
  <c r="O38" i="35"/>
  <c r="P38" i="35" s="1"/>
  <c r="O33" i="26"/>
  <c r="P33" i="26" s="1"/>
  <c r="E20" i="40"/>
  <c r="O36" i="26"/>
  <c r="P36" i="26" s="1"/>
  <c r="O27" i="35"/>
  <c r="P27" i="35" s="1"/>
  <c r="O27" i="1"/>
  <c r="P27" i="1" s="1"/>
  <c r="O32" i="26"/>
  <c r="P32" i="26" s="1"/>
  <c r="D21" i="35"/>
  <c r="O19" i="35"/>
  <c r="P19" i="35" s="1"/>
  <c r="O30" i="1"/>
  <c r="P30" i="1" s="1"/>
  <c r="D40" i="37"/>
  <c r="E12" i="37"/>
  <c r="E34" i="39"/>
  <c r="O22" i="1"/>
  <c r="P22" i="1" s="1"/>
  <c r="O38" i="1"/>
  <c r="P38" i="1" s="1"/>
  <c r="E14" i="41"/>
  <c r="E15" i="29"/>
  <c r="O21" i="1"/>
  <c r="P21" i="1" s="1"/>
  <c r="O32" i="1"/>
  <c r="P32" i="1" s="1"/>
  <c r="O37" i="1"/>
  <c r="P37" i="1" s="1"/>
  <c r="D19" i="29"/>
  <c r="D37" i="37"/>
  <c r="E38" i="33"/>
  <c r="E27" i="39"/>
  <c r="O35" i="39"/>
  <c r="P35" i="39" s="1"/>
  <c r="E41" i="29"/>
  <c r="D39" i="41"/>
  <c r="D18" i="36"/>
  <c r="E37" i="34"/>
  <c r="O24" i="35"/>
  <c r="P24" i="35" s="1"/>
  <c r="E22" i="1"/>
  <c r="O34" i="39"/>
  <c r="P34" i="39" s="1"/>
  <c r="D21" i="41"/>
  <c r="E39" i="37"/>
  <c r="E18" i="1"/>
  <c r="E28" i="39"/>
  <c r="D15" i="41"/>
  <c r="O25" i="39"/>
  <c r="P25" i="39" s="1"/>
  <c r="O34" i="38"/>
  <c r="P34" i="38" s="1"/>
  <c r="O17" i="38"/>
  <c r="P17" i="38" s="1"/>
  <c r="O26" i="39"/>
  <c r="P26" i="39" s="1"/>
  <c r="E36" i="34"/>
  <c r="O28" i="39"/>
  <c r="P28" i="39" s="1"/>
  <c r="E16" i="40"/>
  <c r="D27" i="35"/>
  <c r="E24" i="26"/>
  <c r="E32" i="35"/>
  <c r="I4" i="13"/>
  <c r="D17" i="41"/>
  <c r="O14" i="39"/>
  <c r="P14" i="39" s="1"/>
  <c r="E39" i="38"/>
  <c r="O31" i="39"/>
  <c r="P31" i="39" s="1"/>
  <c r="E19" i="40"/>
  <c r="O28" i="38"/>
  <c r="P28" i="38" s="1"/>
  <c r="O25" i="38"/>
  <c r="P25" i="38" s="1"/>
  <c r="O23" i="39"/>
  <c r="P23" i="39" s="1"/>
  <c r="O12" i="39"/>
  <c r="P12" i="39" s="1"/>
  <c r="O14" i="1"/>
  <c r="P14" i="1" s="1"/>
  <c r="E26" i="29"/>
  <c r="O35" i="38"/>
  <c r="P35" i="38" s="1"/>
  <c r="D21" i="1"/>
  <c r="F11" i="13"/>
  <c r="F7" i="13"/>
  <c r="D40" i="33"/>
  <c r="O40" i="39"/>
  <c r="P40" i="39" s="1"/>
  <c r="O19" i="38"/>
  <c r="P19" i="38" s="1"/>
  <c r="O38" i="39"/>
  <c r="P38" i="39" s="1"/>
  <c r="D29" i="37"/>
  <c r="E12" i="40"/>
  <c r="D12" i="40"/>
  <c r="O16" i="33"/>
  <c r="P16" i="33" s="1"/>
  <c r="D26" i="37"/>
  <c r="E13" i="36"/>
  <c r="E39" i="39"/>
  <c r="E18" i="40"/>
  <c r="D22" i="41"/>
  <c r="E22" i="41"/>
  <c r="O39" i="26"/>
  <c r="P39" i="26" s="1"/>
  <c r="O37" i="26"/>
  <c r="P37" i="26" s="1"/>
  <c r="D30" i="35"/>
  <c r="F6" i="13"/>
  <c r="D28" i="41"/>
  <c r="E15" i="38"/>
  <c r="D17" i="38"/>
  <c r="D16" i="29"/>
  <c r="D29" i="1"/>
  <c r="F4" i="13"/>
  <c r="C12" i="13"/>
  <c r="O38" i="38"/>
  <c r="P38" i="38" s="1"/>
  <c r="O23" i="38"/>
  <c r="P23" i="38" s="1"/>
  <c r="O42" i="38"/>
  <c r="P42" i="38" s="1"/>
  <c r="O15" i="38"/>
  <c r="P15" i="38" s="1"/>
  <c r="O36" i="38"/>
  <c r="P36" i="38" s="1"/>
  <c r="O20" i="38"/>
  <c r="P20" i="38" s="1"/>
  <c r="O39" i="38"/>
  <c r="P39" i="38" s="1"/>
  <c r="D37" i="29"/>
  <c r="E37" i="29"/>
  <c r="D20" i="33"/>
  <c r="E20" i="33"/>
  <c r="D13" i="29"/>
  <c r="E13" i="29"/>
  <c r="E35" i="41"/>
  <c r="D35" i="41"/>
  <c r="E18" i="39"/>
  <c r="D18" i="39"/>
  <c r="E28" i="37"/>
  <c r="D28" i="37"/>
  <c r="E19" i="36"/>
  <c r="D19" i="36"/>
  <c r="D42" i="41"/>
  <c r="E42" i="41"/>
  <c r="D28" i="38"/>
  <c r="E28" i="38"/>
  <c r="E38" i="41"/>
  <c r="D38" i="41"/>
  <c r="D12" i="41"/>
  <c r="D53" i="41"/>
  <c r="E12" i="41"/>
  <c r="D25" i="36"/>
  <c r="E25" i="36"/>
  <c r="D14" i="34"/>
  <c r="E14" i="34"/>
  <c r="D23" i="37"/>
  <c r="E23" i="37"/>
  <c r="D19" i="34"/>
  <c r="E19" i="34"/>
  <c r="D22" i="33"/>
  <c r="E22" i="33"/>
  <c r="D23" i="36"/>
  <c r="E23" i="36"/>
  <c r="E34" i="37"/>
  <c r="D34" i="37"/>
  <c r="E27" i="41"/>
  <c r="D27" i="41"/>
  <c r="E22" i="26"/>
  <c r="D22" i="26"/>
  <c r="D34" i="40"/>
  <c r="E34" i="40"/>
  <c r="E38" i="38"/>
  <c r="D38" i="38"/>
  <c r="E16" i="34"/>
  <c r="D16" i="34"/>
  <c r="D39" i="40"/>
  <c r="E39" i="40"/>
  <c r="E38" i="40"/>
  <c r="D38" i="40"/>
  <c r="D23" i="40"/>
  <c r="E23" i="40"/>
  <c r="D27" i="36"/>
  <c r="E27" i="36"/>
  <c r="D18" i="26"/>
  <c r="E18" i="26"/>
  <c r="C11" i="13"/>
  <c r="E30" i="29"/>
  <c r="D30" i="29"/>
  <c r="E17" i="35"/>
  <c r="D17" i="35"/>
  <c r="E18" i="38"/>
  <c r="D18" i="38"/>
  <c r="O27" i="36"/>
  <c r="P27" i="36" s="1"/>
  <c r="O23" i="36"/>
  <c r="P23" i="36" s="1"/>
  <c r="O14" i="36"/>
  <c r="P14" i="36" s="1"/>
  <c r="O30" i="36"/>
  <c r="P30" i="36" s="1"/>
  <c r="O21" i="36"/>
  <c r="P21" i="36" s="1"/>
  <c r="O31" i="36"/>
  <c r="P31" i="36" s="1"/>
  <c r="O36" i="36"/>
  <c r="P36" i="36" s="1"/>
  <c r="O42" i="36"/>
  <c r="P42" i="36" s="1"/>
  <c r="O37" i="36"/>
  <c r="P37" i="36" s="1"/>
  <c r="O20" i="36"/>
  <c r="P20" i="36" s="1"/>
  <c r="O28" i="36"/>
  <c r="P28" i="36" s="1"/>
  <c r="O16" i="36"/>
  <c r="P16" i="36" s="1"/>
  <c r="O22" i="36"/>
  <c r="P22" i="36" s="1"/>
  <c r="O35" i="36"/>
  <c r="P35" i="36" s="1"/>
  <c r="O25" i="36"/>
  <c r="P25" i="36" s="1"/>
  <c r="O40" i="36"/>
  <c r="P40" i="36" s="1"/>
  <c r="O26" i="36"/>
  <c r="P26" i="36" s="1"/>
  <c r="O39" i="36"/>
  <c r="P39" i="36" s="1"/>
  <c r="O17" i="36"/>
  <c r="P17" i="36" s="1"/>
  <c r="O19" i="36"/>
  <c r="P19" i="36" s="1"/>
  <c r="O29" i="36"/>
  <c r="P29" i="36" s="1"/>
  <c r="O41" i="36"/>
  <c r="P41" i="36" s="1"/>
  <c r="O38" i="36"/>
  <c r="P38" i="36" s="1"/>
  <c r="O13" i="36"/>
  <c r="P13" i="36" s="1"/>
  <c r="O24" i="36"/>
  <c r="P24" i="36" s="1"/>
  <c r="O33" i="36"/>
  <c r="P33" i="36" s="1"/>
  <c r="O15" i="36"/>
  <c r="P15" i="36" s="1"/>
  <c r="O32" i="36"/>
  <c r="P32" i="36" s="1"/>
  <c r="O34" i="36"/>
  <c r="P34" i="36" s="1"/>
  <c r="C6" i="13"/>
  <c r="E23" i="26"/>
  <c r="D23" i="26"/>
  <c r="E29" i="33"/>
  <c r="D29" i="33"/>
  <c r="E14" i="38"/>
  <c r="D14" i="38"/>
  <c r="C4" i="13"/>
  <c r="D26" i="33"/>
  <c r="E26" i="33"/>
  <c r="D31" i="1"/>
  <c r="E31" i="1"/>
  <c r="D41" i="36"/>
  <c r="E41" i="36"/>
  <c r="E12" i="1"/>
  <c r="D12" i="1"/>
  <c r="D53" i="1"/>
  <c r="E35" i="35"/>
  <c r="D35" i="35"/>
  <c r="D26" i="39"/>
  <c r="E26" i="39"/>
  <c r="D41" i="34"/>
  <c r="E41" i="34"/>
  <c r="D16" i="39"/>
  <c r="E16" i="39"/>
  <c r="D35" i="33"/>
  <c r="E35" i="33"/>
  <c r="E21" i="38"/>
  <c r="D21" i="38"/>
  <c r="D28" i="33"/>
  <c r="E28" i="33"/>
  <c r="E42" i="40"/>
  <c r="D42" i="40"/>
  <c r="D29" i="41"/>
  <c r="E29" i="41"/>
  <c r="D12" i="38"/>
  <c r="E12" i="38"/>
  <c r="D53" i="38"/>
  <c r="E42" i="37"/>
  <c r="D42" i="37"/>
  <c r="D29" i="26"/>
  <c r="E29" i="26"/>
  <c r="E15" i="36"/>
  <c r="D15" i="36"/>
  <c r="O12" i="36"/>
  <c r="E13" i="33"/>
  <c r="D13" i="33"/>
  <c r="E42" i="1"/>
  <c r="D42" i="1"/>
  <c r="E12" i="33"/>
  <c r="D53" i="33"/>
  <c r="D12" i="33"/>
  <c r="D36" i="41"/>
  <c r="E36" i="41"/>
  <c r="E25" i="39"/>
  <c r="D25" i="39"/>
  <c r="O15" i="33"/>
  <c r="P15" i="33" s="1"/>
  <c r="O23" i="33"/>
  <c r="P23" i="33" s="1"/>
  <c r="O26" i="33"/>
  <c r="P26" i="33" s="1"/>
  <c r="O17" i="33"/>
  <c r="P17" i="33" s="1"/>
  <c r="O24" i="33"/>
  <c r="P24" i="33" s="1"/>
  <c r="O30" i="33"/>
  <c r="P30" i="33" s="1"/>
  <c r="O35" i="33"/>
  <c r="P35" i="33" s="1"/>
  <c r="O41" i="33"/>
  <c r="P41" i="33" s="1"/>
  <c r="O28" i="33"/>
  <c r="P28" i="33" s="1"/>
  <c r="O14" i="33"/>
  <c r="P14" i="33" s="1"/>
  <c r="O22" i="33"/>
  <c r="P22" i="33" s="1"/>
  <c r="O39" i="33"/>
  <c r="P39" i="33" s="1"/>
  <c r="O33" i="33"/>
  <c r="P33" i="33" s="1"/>
  <c r="O18" i="33"/>
  <c r="P18" i="33" s="1"/>
  <c r="O12" i="33"/>
  <c r="O21" i="33"/>
  <c r="P21" i="33" s="1"/>
  <c r="O29" i="33"/>
  <c r="P29" i="33" s="1"/>
  <c r="O40" i="33"/>
  <c r="P40" i="33" s="1"/>
  <c r="O25" i="33"/>
  <c r="P25" i="33" s="1"/>
  <c r="O32" i="33"/>
  <c r="P32" i="33" s="1"/>
  <c r="O31" i="33"/>
  <c r="P31" i="33" s="1"/>
  <c r="O42" i="33"/>
  <c r="P42" i="33" s="1"/>
  <c r="O36" i="33"/>
  <c r="P36" i="33" s="1"/>
  <c r="O34" i="33"/>
  <c r="P34" i="33" s="1"/>
  <c r="O20" i="33"/>
  <c r="P20" i="33" s="1"/>
  <c r="O38" i="33"/>
  <c r="P38" i="33" s="1"/>
  <c r="O19" i="33"/>
  <c r="P19" i="33" s="1"/>
  <c r="O13" i="33"/>
  <c r="P13" i="33" s="1"/>
  <c r="D20" i="39"/>
  <c r="E20" i="39"/>
  <c r="E42" i="38"/>
  <c r="D42" i="38"/>
  <c r="C5" i="13"/>
  <c r="E36" i="37"/>
  <c r="D36" i="37"/>
  <c r="C7" i="13"/>
  <c r="D12" i="26"/>
  <c r="E12" i="26"/>
  <c r="D53" i="26"/>
  <c r="E31" i="38"/>
  <c r="D31" i="38"/>
  <c r="E12" i="35"/>
  <c r="D12" i="35"/>
  <c r="D53" i="35"/>
  <c r="D24" i="35"/>
  <c r="E24" i="35"/>
  <c r="E15" i="26"/>
  <c r="D15" i="26"/>
  <c r="D27" i="37"/>
  <c r="E27" i="37"/>
  <c r="E34" i="34"/>
  <c r="D34" i="34"/>
  <c r="D26" i="35"/>
  <c r="E26" i="35"/>
  <c r="D36" i="29"/>
  <c r="E36" i="29"/>
  <c r="E33" i="35"/>
  <c r="D33" i="35"/>
  <c r="D53" i="29"/>
  <c r="D37" i="36"/>
  <c r="E37" i="36"/>
  <c r="E28" i="29"/>
  <c r="D28" i="29"/>
  <c r="D31" i="33"/>
  <c r="E31" i="33"/>
  <c r="E19" i="35"/>
  <c r="D19" i="35"/>
  <c r="E19" i="33"/>
  <c r="D19" i="33"/>
  <c r="D37" i="33"/>
  <c r="E37" i="33"/>
  <c r="E12" i="36"/>
  <c r="D12" i="36"/>
  <c r="D53" i="36"/>
  <c r="D36" i="39"/>
  <c r="E36" i="39"/>
  <c r="D13" i="37"/>
  <c r="E13" i="37"/>
  <c r="D53" i="37"/>
  <c r="D30" i="41"/>
  <c r="E30" i="41"/>
  <c r="D31" i="35"/>
  <c r="E31" i="35"/>
  <c r="E41" i="35"/>
  <c r="D41" i="35"/>
  <c r="D53" i="34"/>
  <c r="E12" i="34"/>
  <c r="D12" i="34"/>
  <c r="D14" i="29"/>
  <c r="E14" i="29"/>
  <c r="E32" i="26"/>
  <c r="D32" i="26"/>
  <c r="E18" i="33"/>
  <c r="D18" i="33"/>
  <c r="E14" i="33"/>
  <c r="D14" i="33"/>
  <c r="D31" i="29"/>
  <c r="E31" i="29"/>
  <c r="D21" i="29"/>
  <c r="E21" i="29"/>
  <c r="E33" i="1"/>
  <c r="D33" i="1"/>
  <c r="D13" i="39"/>
  <c r="D53" i="39"/>
  <c r="E13" i="39"/>
  <c r="E33" i="26"/>
  <c r="D33" i="26"/>
  <c r="L49" i="41" l="1"/>
  <c r="D54" i="41"/>
  <c r="D55" i="41"/>
  <c r="P12" i="41"/>
  <c r="D54" i="40"/>
  <c r="D55" i="40"/>
  <c r="L49" i="29"/>
  <c r="P12" i="40"/>
  <c r="L49" i="40"/>
  <c r="L49" i="37"/>
  <c r="L49" i="35"/>
  <c r="L49" i="34"/>
  <c r="L49" i="26"/>
  <c r="L49" i="1"/>
  <c r="D54" i="36"/>
  <c r="D55" i="36"/>
  <c r="L49" i="39"/>
  <c r="D55" i="29"/>
  <c r="D54" i="29"/>
  <c r="L49" i="38"/>
  <c r="D55" i="39"/>
  <c r="P12" i="33"/>
  <c r="L49" i="33"/>
  <c r="D54" i="35"/>
  <c r="D55" i="37"/>
  <c r="D55" i="35"/>
  <c r="D54" i="37"/>
  <c r="D54" i="26"/>
  <c r="D55" i="26"/>
  <c r="D54" i="39"/>
  <c r="D54" i="33"/>
  <c r="D55" i="33"/>
  <c r="C8" i="13"/>
  <c r="D54" i="1"/>
  <c r="P12" i="36"/>
  <c r="L49" i="36"/>
  <c r="D55" i="1"/>
  <c r="D54" i="34"/>
  <c r="D55" i="34"/>
  <c r="D55" i="38"/>
  <c r="D54" i="38"/>
  <c r="C10" i="13" l="1"/>
  <c r="C9" i="13"/>
</calcChain>
</file>

<file path=xl/sharedStrings.xml><?xml version="1.0" encoding="utf-8"?>
<sst xmlns="http://schemas.openxmlformats.org/spreadsheetml/2006/main" count="954" uniqueCount="82">
  <si>
    <t>HANCHEY AHP MONTHLY CLIMATIC SUMMARY
JANUARY 2024</t>
  </si>
  <si>
    <t>COUNT</t>
  </si>
  <si>
    <t>"MEAN TEMP"</t>
  </si>
  <si>
    <t>DIR</t>
  </si>
  <si>
    <t>CHECK</t>
  </si>
  <si>
    <t>Date</t>
  </si>
  <si>
    <t>Max</t>
  </si>
  <si>
    <t>Min</t>
  </si>
  <si>
    <t>Cooling</t>
  </si>
  <si>
    <t>Heating</t>
  </si>
  <si>
    <t>Precip</t>
  </si>
  <si>
    <t>TSTM</t>
  </si>
  <si>
    <t>Snow</t>
  </si>
  <si>
    <t>Peak</t>
  </si>
  <si>
    <t>Average</t>
  </si>
  <si>
    <t>FOR</t>
  </si>
  <si>
    <t>Temp</t>
  </si>
  <si>
    <t>Degree</t>
  </si>
  <si>
    <t>Water</t>
  </si>
  <si>
    <t>Day?</t>
  </si>
  <si>
    <t>Amount</t>
  </si>
  <si>
    <t>Wind</t>
  </si>
  <si>
    <t xml:space="preserve">Wind </t>
  </si>
  <si>
    <t>CDD/HDD</t>
  </si>
  <si>
    <t>MAX</t>
  </si>
  <si>
    <t>MULTIPLE</t>
  </si>
  <si>
    <t>MAX TEMP</t>
  </si>
  <si>
    <t>MIN TEMP</t>
  </si>
  <si>
    <t xml:space="preserve"> </t>
  </si>
  <si>
    <t>Days</t>
  </si>
  <si>
    <t>Equiv</t>
  </si>
  <si>
    <t>Y/N</t>
  </si>
  <si>
    <t>Dir</t>
  </si>
  <si>
    <t>Speed</t>
  </si>
  <si>
    <t>CALCULATION</t>
  </si>
  <si>
    <t>SPEED</t>
  </si>
  <si>
    <t>OCCUR</t>
  </si>
  <si>
    <t>SUMMARY OF THE MONTH</t>
  </si>
  <si>
    <t>REFERENCE MAX</t>
  </si>
  <si>
    <t>WIND SPEED</t>
  </si>
  <si>
    <t>TEMPERATURE AND DEGREE DAYS</t>
  </si>
  <si>
    <t>PRECIPITATION AND WEATHER</t>
  </si>
  <si>
    <t>WIND SPEED INFORMATION</t>
  </si>
  <si>
    <t>EXTREME MAX</t>
  </si>
  <si>
    <t>FOR MONTH</t>
  </si>
  <si>
    <t>MAX WIND DIR</t>
  </si>
  <si>
    <t>EXTREME MIN</t>
  </si>
  <si>
    <t>YEAR TO DATE</t>
  </si>
  <si>
    <t>MAX WIND SPD</t>
  </si>
  <si>
    <t>MEAN DAILY MAX</t>
  </si>
  <si>
    <r>
      <t xml:space="preserve">DAYS W/ PCP </t>
    </r>
    <r>
      <rPr>
        <u/>
        <sz val="11"/>
        <rFont val="Arial"/>
        <family val="2"/>
      </rPr>
      <t>&gt;</t>
    </r>
    <r>
      <rPr>
        <sz val="11"/>
        <rFont val="Arial"/>
        <family val="2"/>
      </rPr>
      <t xml:space="preserve"> .01"</t>
    </r>
  </si>
  <si>
    <t>MEAN DAILY MIN</t>
  </si>
  <si>
    <r>
      <t xml:space="preserve">DAYS W/ PCP </t>
    </r>
    <r>
      <rPr>
        <u/>
        <sz val="11"/>
        <rFont val="Arial"/>
        <family val="2"/>
      </rPr>
      <t>&gt;</t>
    </r>
    <r>
      <rPr>
        <sz val="11"/>
        <rFont val="Arial"/>
        <family val="2"/>
      </rPr>
      <t xml:space="preserve"> .50"</t>
    </r>
  </si>
  <si>
    <t>MONTHLY MEAN</t>
  </si>
  <si>
    <r>
      <t xml:space="preserve">DAYS W/ SNOW </t>
    </r>
    <r>
      <rPr>
        <u/>
        <sz val="11"/>
        <rFont val="Arial"/>
        <family val="2"/>
      </rPr>
      <t>&gt;</t>
    </r>
    <r>
      <rPr>
        <sz val="11"/>
        <rFont val="Arial"/>
        <family val="2"/>
      </rPr>
      <t xml:space="preserve"> 1/2"</t>
    </r>
  </si>
  <si>
    <t>TOTAL COOLING DD</t>
  </si>
  <si>
    <r>
      <t xml:space="preserve">DAYS W/ SNOW </t>
    </r>
    <r>
      <rPr>
        <u/>
        <sz val="11"/>
        <rFont val="Arial"/>
        <family val="2"/>
      </rPr>
      <t>&gt;</t>
    </r>
    <r>
      <rPr>
        <sz val="11"/>
        <rFont val="Arial"/>
        <family val="2"/>
      </rPr>
      <t xml:space="preserve"> </t>
    </r>
    <r>
      <rPr>
        <sz val="11"/>
        <rFont val="Arial"/>
        <family val="2"/>
      </rPr>
      <t>1"</t>
    </r>
  </si>
  <si>
    <t>TOTAL HEATING DD</t>
  </si>
  <si>
    <r>
      <t xml:space="preserve">DAYS W/ TEMP </t>
    </r>
    <r>
      <rPr>
        <u/>
        <sz val="11"/>
        <rFont val="Arial"/>
        <family val="2"/>
      </rPr>
      <t>&gt;</t>
    </r>
    <r>
      <rPr>
        <sz val="11"/>
        <rFont val="Arial"/>
        <family val="2"/>
      </rPr>
      <t xml:space="preserve"> 90F</t>
    </r>
  </si>
  <si>
    <t>DAYS W/ TSTMS</t>
  </si>
  <si>
    <r>
      <t xml:space="preserve">DAYS W/ TEMP </t>
    </r>
    <r>
      <rPr>
        <u/>
        <sz val="11"/>
        <rFont val="Arial"/>
        <family val="2"/>
      </rPr>
      <t>&lt;</t>
    </r>
    <r>
      <rPr>
        <sz val="11"/>
        <rFont val="Arial"/>
        <family val="2"/>
      </rPr>
      <t xml:space="preserve"> 32F</t>
    </r>
  </si>
  <si>
    <t>HANCHEY AHP MONTHLY CLIMATIC SUMMARY
FEBRUARY 2024</t>
  </si>
  <si>
    <t>HANCHEY AHP MONTHLY CLIMATIC SUMMARY
MARCH 2024</t>
  </si>
  <si>
    <t>HANCHEY AHP MONTHLY CLIMATIC SUMMARY
APRIL 2024</t>
  </si>
  <si>
    <t>HANCHEY AHP MONTHLY CLIMATIC SUMMARY
MAY 2024</t>
  </si>
  <si>
    <t>MAY</t>
  </si>
  <si>
    <t>HANCHEY AHP MONTHLY CLIMATIC SUMMARY
JUNE 2024</t>
  </si>
  <si>
    <t>HANCHEY AHP MONTHLY CLIMATIC SUMMARY
JULY 2024</t>
  </si>
  <si>
    <t>HANCHEY AHP MONTHLY CLIMATIC SUMMARY
AUGUST 2024</t>
  </si>
  <si>
    <t>HANCHEY AHP MONTHLY CLIMATIC SUMMARY
SEPTEMBER 2024</t>
  </si>
  <si>
    <t>HANCHEY AHP MONTHLY CLIMATIC SUMMARY
OCTOBER 2024</t>
  </si>
  <si>
    <t>HANCHEY AHP MONTHLY CLIMATIC SUMMARY
NOVEMBER 2024</t>
  </si>
  <si>
    <t>HANCHEY AHP MONTHLY CLIMATIC SUMMARY
DECEMBER 2024</t>
  </si>
  <si>
    <t>YEARLY SUMMARY FOR 2024</t>
  </si>
  <si>
    <t>DAYS W/ PCP &gt; .01"</t>
  </si>
  <si>
    <t>DAYS W/ PCP &gt; .50"</t>
  </si>
  <si>
    <t>YEARLY MEAN</t>
  </si>
  <si>
    <t>DAYS W/ SNOW &gt; 1/2"</t>
  </si>
  <si>
    <t>DAYS W/ SNOW &gt; 1"</t>
  </si>
  <si>
    <r>
      <t xml:space="preserve">DAYS W/ TEMP </t>
    </r>
    <r>
      <rPr>
        <b/>
        <u/>
        <sz val="12"/>
        <rFont val="Arial"/>
        <family val="2"/>
      </rPr>
      <t>&gt;</t>
    </r>
    <r>
      <rPr>
        <b/>
        <sz val="12"/>
        <rFont val="Arial"/>
        <family val="2"/>
      </rPr>
      <t xml:space="preserve"> 90F</t>
    </r>
  </si>
  <si>
    <t>DAYS W/ TEMP &lt; 32F</t>
  </si>
  <si>
    <t>AS OF: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</si>
</sst>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General_)"/>
    <numFmt numFmtId="165" formatCode="0_)"/>
    <numFmt numFmtId="166" formatCode="0.0_)"/>
    <numFmt numFmtId="167" formatCode="0.00_)"/>
    <numFmt numFmtId="168" formatCode="0.000000"/>
    <numFmt numFmtId="169" formatCode="dd\ mmm\ yy"/>
    <numFmt numFmtId="170" formatCode="000"/>
    <numFmt numFmtId="171" formatCode="00"/>
    <numFmt numFmtId="172" formatCode="[$-409]d\-mmm\-yy;@"/>
  </numFmts>
  <fonts count="17" x14ac:knownFonts="1">
    <font>
      <sz val="10"/>
      <name val="Courie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Courier"/>
      <family val="3"/>
    </font>
    <font>
      <sz val="12"/>
      <name val="Courier"/>
      <family val="3"/>
    </font>
    <font>
      <sz val="11"/>
      <name val="Arial"/>
      <family val="2"/>
    </font>
    <font>
      <sz val="11"/>
      <name val="Courier"/>
      <family val="3"/>
    </font>
    <font>
      <u/>
      <sz val="11"/>
      <name val="Arial"/>
      <family val="2"/>
    </font>
    <font>
      <b/>
      <sz val="12"/>
      <name val="Courier"/>
      <family val="3"/>
    </font>
    <font>
      <b/>
      <sz val="15"/>
      <name val="Courier"/>
      <family val="3"/>
    </font>
    <font>
      <b/>
      <u/>
      <sz val="12"/>
      <name val="Arial"/>
      <family val="2"/>
    </font>
    <font>
      <sz val="18"/>
      <name val="Arial Rounded MT Bold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164" fontId="0" fillId="0" borderId="0"/>
  </cellStyleXfs>
  <cellXfs count="140">
    <xf numFmtId="164" fontId="0" fillId="0" borderId="0" xfId="0"/>
    <xf numFmtId="164" fontId="0" fillId="0" borderId="0" xfId="0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4" fontId="1" fillId="0" borderId="0" xfId="0" applyFont="1"/>
    <xf numFmtId="164" fontId="2" fillId="0" borderId="0" xfId="0" applyFont="1" applyAlignment="1">
      <alignment horizontal="center"/>
    </xf>
    <xf numFmtId="164" fontId="4" fillId="0" borderId="1" xfId="0" applyFont="1" applyBorder="1" applyAlignment="1">
      <alignment horizontal="center"/>
    </xf>
    <xf numFmtId="164" fontId="5" fillId="2" borderId="2" xfId="0" applyFont="1" applyFill="1" applyBorder="1" applyAlignment="1">
      <alignment horizontal="center"/>
    </xf>
    <xf numFmtId="164" fontId="5" fillId="2" borderId="3" xfId="0" applyFont="1" applyFill="1" applyBorder="1" applyAlignment="1">
      <alignment horizontal="center"/>
    </xf>
    <xf numFmtId="164" fontId="8" fillId="2" borderId="4" xfId="0" quotePrefix="1" applyFont="1" applyFill="1" applyBorder="1" applyAlignment="1">
      <alignment horizontal="left"/>
    </xf>
    <xf numFmtId="164" fontId="8" fillId="2" borderId="4" xfId="0" applyFont="1" applyFill="1" applyBorder="1" applyAlignment="1">
      <alignment horizontal="left"/>
    </xf>
    <xf numFmtId="164" fontId="8" fillId="0" borderId="4" xfId="0" quotePrefix="1" applyFont="1" applyBorder="1" applyAlignment="1">
      <alignment horizontal="left"/>
    </xf>
    <xf numFmtId="164" fontId="8" fillId="0" borderId="4" xfId="0" applyFont="1" applyBorder="1" applyAlignment="1">
      <alignment horizontal="left"/>
    </xf>
    <xf numFmtId="164" fontId="8" fillId="0" borderId="4" xfId="0" applyFont="1" applyBorder="1" applyAlignment="1">
      <alignment horizontal="center"/>
    </xf>
    <xf numFmtId="164" fontId="8" fillId="0" borderId="4" xfId="0" applyFont="1" applyBorder="1"/>
    <xf numFmtId="164" fontId="1" fillId="0" borderId="0" xfId="0" applyFont="1" applyAlignment="1">
      <alignment horizontal="center"/>
    </xf>
    <xf numFmtId="164" fontId="11" fillId="0" borderId="5" xfId="0" applyFont="1" applyBorder="1"/>
    <xf numFmtId="164" fontId="11" fillId="0" borderId="6" xfId="0" applyFont="1" applyBorder="1"/>
    <xf numFmtId="164" fontId="5" fillId="0" borderId="5" xfId="0" quotePrefix="1" applyFont="1" applyBorder="1" applyAlignment="1">
      <alignment horizontal="left"/>
    </xf>
    <xf numFmtId="164" fontId="5" fillId="0" borderId="5" xfId="0" applyFont="1" applyBorder="1" applyAlignment="1">
      <alignment horizontal="center"/>
    </xf>
    <xf numFmtId="164" fontId="5" fillId="0" borderId="6" xfId="0" applyFont="1" applyBorder="1"/>
    <xf numFmtId="164" fontId="5" fillId="0" borderId="0" xfId="0" applyFont="1"/>
    <xf numFmtId="164" fontId="11" fillId="0" borderId="0" xfId="0" applyFont="1"/>
    <xf numFmtId="164" fontId="7" fillId="0" borderId="7" xfId="0" applyFont="1" applyBorder="1"/>
    <xf numFmtId="164" fontId="7" fillId="0" borderId="8" xfId="0" applyFont="1" applyBorder="1"/>
    <xf numFmtId="164" fontId="11" fillId="0" borderId="9" xfId="0" applyFont="1" applyBorder="1"/>
    <xf numFmtId="164" fontId="7" fillId="0" borderId="10" xfId="0" applyFont="1" applyBorder="1"/>
    <xf numFmtId="164" fontId="5" fillId="0" borderId="11" xfId="0" applyFont="1" applyBorder="1"/>
    <xf numFmtId="164" fontId="5" fillId="0" borderId="5" xfId="0" applyFont="1" applyBorder="1" applyAlignment="1">
      <alignment horizontal="left"/>
    </xf>
    <xf numFmtId="164" fontId="5" fillId="0" borderId="5" xfId="0" applyFont="1" applyBorder="1"/>
    <xf numFmtId="164" fontId="5" fillId="3" borderId="12" xfId="0" applyFont="1" applyFill="1" applyBorder="1" applyAlignment="1">
      <alignment horizontal="left"/>
    </xf>
    <xf numFmtId="164" fontId="5" fillId="3" borderId="14" xfId="0" quotePrefix="1" applyFont="1" applyFill="1" applyBorder="1" applyAlignment="1">
      <alignment horizontal="left"/>
    </xf>
    <xf numFmtId="164" fontId="5" fillId="3" borderId="5" xfId="0" applyFont="1" applyFill="1" applyBorder="1" applyAlignment="1">
      <alignment horizontal="left"/>
    </xf>
    <xf numFmtId="164" fontId="5" fillId="3" borderId="5" xfId="0" applyFont="1" applyFill="1" applyBorder="1"/>
    <xf numFmtId="164" fontId="11" fillId="3" borderId="15" xfId="0" applyFont="1" applyFill="1" applyBorder="1"/>
    <xf numFmtId="164" fontId="11" fillId="3" borderId="16" xfId="0" applyFont="1" applyFill="1" applyBorder="1"/>
    <xf numFmtId="164" fontId="11" fillId="3" borderId="6" xfId="0" applyFont="1" applyFill="1" applyBorder="1"/>
    <xf numFmtId="164" fontId="11" fillId="3" borderId="5" xfId="0" applyFont="1" applyFill="1" applyBorder="1"/>
    <xf numFmtId="164" fontId="5" fillId="3" borderId="5" xfId="0" quotePrefix="1" applyFont="1" applyFill="1" applyBorder="1" applyAlignment="1">
      <alignment horizontal="left"/>
    </xf>
    <xf numFmtId="164" fontId="5" fillId="3" borderId="12" xfId="0" quotePrefix="1" applyFont="1" applyFill="1" applyBorder="1" applyAlignment="1">
      <alignment horizontal="left"/>
    </xf>
    <xf numFmtId="164" fontId="5" fillId="3" borderId="6" xfId="0" applyFont="1" applyFill="1" applyBorder="1"/>
    <xf numFmtId="165" fontId="4" fillId="2" borderId="17" xfId="0" applyNumberFormat="1" applyFont="1" applyFill="1" applyBorder="1" applyAlignment="1">
      <alignment horizontal="center"/>
    </xf>
    <xf numFmtId="167" fontId="4" fillId="2" borderId="17" xfId="0" applyNumberFormat="1" applyFont="1" applyFill="1" applyBorder="1" applyAlignment="1">
      <alignment horizontal="center"/>
    </xf>
    <xf numFmtId="164" fontId="4" fillId="2" borderId="17" xfId="0" applyFont="1" applyFill="1" applyBorder="1" applyAlignment="1">
      <alignment horizontal="center"/>
    </xf>
    <xf numFmtId="166" fontId="4" fillId="2" borderId="17" xfId="0" applyNumberFormat="1" applyFont="1" applyFill="1" applyBorder="1" applyAlignment="1">
      <alignment horizontal="center"/>
    </xf>
    <xf numFmtId="165" fontId="4" fillId="0" borderId="17" xfId="0" applyNumberFormat="1" applyFont="1" applyBorder="1" applyAlignment="1">
      <alignment horizontal="center"/>
    </xf>
    <xf numFmtId="164" fontId="9" fillId="2" borderId="4" xfId="0" applyFont="1" applyFill="1" applyBorder="1"/>
    <xf numFmtId="164" fontId="8" fillId="2" borderId="4" xfId="0" applyFont="1" applyFill="1" applyBorder="1"/>
    <xf numFmtId="164" fontId="9" fillId="0" borderId="4" xfId="0" applyFont="1" applyBorder="1"/>
    <xf numFmtId="168" fontId="9" fillId="0" borderId="4" xfId="0" applyNumberFormat="1" applyFont="1" applyBorder="1" applyAlignment="1">
      <alignment horizontal="center"/>
    </xf>
    <xf numFmtId="1" fontId="0" fillId="0" borderId="0" xfId="0" applyNumberFormat="1"/>
    <xf numFmtId="1" fontId="12" fillId="0" borderId="0" xfId="0" applyNumberFormat="1" applyFont="1"/>
    <xf numFmtId="167" fontId="4" fillId="0" borderId="17" xfId="0" applyNumberFormat="1" applyFont="1" applyBorder="1" applyAlignment="1">
      <alignment horizontal="center"/>
    </xf>
    <xf numFmtId="164" fontId="4" fillId="0" borderId="17" xfId="0" applyFont="1" applyBorder="1" applyAlignment="1">
      <alignment horizontal="center"/>
    </xf>
    <xf numFmtId="166" fontId="4" fillId="0" borderId="17" xfId="0" applyNumberFormat="1" applyFont="1" applyBorder="1" applyAlignment="1">
      <alignment horizontal="center"/>
    </xf>
    <xf numFmtId="170" fontId="5" fillId="3" borderId="6" xfId="0" applyNumberFormat="1" applyFont="1" applyFill="1" applyBorder="1" applyAlignment="1">
      <alignment horizontal="right"/>
    </xf>
    <xf numFmtId="164" fontId="0" fillId="4" borderId="0" xfId="0" applyFill="1"/>
    <xf numFmtId="172" fontId="5" fillId="0" borderId="0" xfId="0" applyNumberFormat="1" applyFont="1"/>
    <xf numFmtId="172" fontId="5" fillId="0" borderId="0" xfId="0" applyNumberFormat="1" applyFont="1" applyAlignment="1">
      <alignment horizontal="right"/>
    </xf>
    <xf numFmtId="164" fontId="3" fillId="2" borderId="20" xfId="0" applyFont="1" applyFill="1" applyBorder="1" applyAlignment="1">
      <alignment horizontal="left"/>
    </xf>
    <xf numFmtId="164" fontId="3" fillId="2" borderId="21" xfId="0" applyFont="1" applyFill="1" applyBorder="1"/>
    <xf numFmtId="164" fontId="6" fillId="2" borderId="21" xfId="0" applyFont="1" applyFill="1" applyBorder="1"/>
    <xf numFmtId="164" fontId="3" fillId="2" borderId="21" xfId="0" applyFont="1" applyFill="1" applyBorder="1" applyAlignment="1">
      <alignment horizontal="left"/>
    </xf>
    <xf numFmtId="164" fontId="3" fillId="2" borderId="22" xfId="0" applyFont="1" applyFill="1" applyBorder="1"/>
    <xf numFmtId="164" fontId="1" fillId="0" borderId="23" xfId="0" applyFont="1" applyBorder="1" applyAlignment="1">
      <alignment horizontal="left"/>
    </xf>
    <xf numFmtId="164" fontId="1" fillId="0" borderId="0" xfId="0" applyFont="1" applyAlignment="1">
      <alignment horizontal="fill"/>
    </xf>
    <xf numFmtId="164" fontId="1" fillId="0" borderId="24" xfId="0" applyFont="1" applyBorder="1"/>
    <xf numFmtId="164" fontId="8" fillId="2" borderId="25" xfId="0" quotePrefix="1" applyFont="1" applyFill="1" applyBorder="1" applyAlignment="1">
      <alignment horizontal="left"/>
    </xf>
    <xf numFmtId="170" fontId="5" fillId="2" borderId="26" xfId="0" applyNumberFormat="1" applyFont="1" applyFill="1" applyBorder="1" applyAlignment="1">
      <alignment horizontal="right"/>
    </xf>
    <xf numFmtId="164" fontId="8" fillId="0" borderId="25" xfId="0" quotePrefix="1" applyFont="1" applyBorder="1" applyAlignment="1">
      <alignment horizontal="left"/>
    </xf>
    <xf numFmtId="171" fontId="5" fillId="0" borderId="26" xfId="0" applyNumberFormat="1" applyFont="1" applyBorder="1" applyAlignment="1">
      <alignment horizontal="right"/>
    </xf>
    <xf numFmtId="164" fontId="8" fillId="2" borderId="25" xfId="0" applyFont="1" applyFill="1" applyBorder="1" applyAlignment="1">
      <alignment horizontal="left"/>
    </xf>
    <xf numFmtId="164" fontId="8" fillId="0" borderId="25" xfId="0" applyFont="1" applyBorder="1" applyAlignment="1">
      <alignment horizontal="left"/>
    </xf>
    <xf numFmtId="164" fontId="8" fillId="0" borderId="25" xfId="0" applyFont="1" applyBorder="1"/>
    <xf numFmtId="164" fontId="8" fillId="2" borderId="25" xfId="0" applyFont="1" applyFill="1" applyBorder="1"/>
    <xf numFmtId="164" fontId="0" fillId="2" borderId="0" xfId="0" applyFill="1"/>
    <xf numFmtId="164" fontId="7" fillId="2" borderId="26" xfId="0" applyFont="1" applyFill="1" applyBorder="1"/>
    <xf numFmtId="164" fontId="7" fillId="0" borderId="26" xfId="0" applyFont="1" applyBorder="1"/>
    <xf numFmtId="164" fontId="9" fillId="2" borderId="28" xfId="0" applyFont="1" applyFill="1" applyBorder="1"/>
    <xf numFmtId="164" fontId="7" fillId="2" borderId="28" xfId="0" applyFont="1" applyFill="1" applyBorder="1"/>
    <xf numFmtId="164" fontId="7" fillId="2" borderId="29" xfId="0" applyFont="1" applyFill="1" applyBorder="1"/>
    <xf numFmtId="164" fontId="14" fillId="0" borderId="30" xfId="0" applyFont="1" applyBorder="1" applyAlignment="1" applyProtection="1">
      <alignment horizontal="center"/>
      <protection locked="0"/>
    </xf>
    <xf numFmtId="164" fontId="14" fillId="0" borderId="0" xfId="0" applyFont="1" applyAlignment="1" applyProtection="1">
      <alignment horizontal="center"/>
      <protection locked="0"/>
    </xf>
    <xf numFmtId="165" fontId="4" fillId="5" borderId="17" xfId="0" applyNumberFormat="1" applyFont="1" applyFill="1" applyBorder="1" applyAlignment="1">
      <alignment horizontal="center"/>
    </xf>
    <xf numFmtId="164" fontId="15" fillId="6" borderId="0" xfId="0" applyFont="1" applyFill="1" applyAlignment="1">
      <alignment horizontal="center"/>
    </xf>
    <xf numFmtId="164" fontId="16" fillId="6" borderId="0" xfId="0" applyFont="1" applyFill="1" applyAlignment="1">
      <alignment horizontal="center"/>
    </xf>
    <xf numFmtId="165" fontId="16" fillId="6" borderId="0" xfId="0" applyNumberFormat="1" applyFont="1" applyFill="1" applyAlignment="1">
      <alignment horizontal="center"/>
    </xf>
    <xf numFmtId="164" fontId="5" fillId="2" borderId="31" xfId="0" applyFont="1" applyFill="1" applyBorder="1" applyAlignment="1">
      <alignment horizontal="center"/>
    </xf>
    <xf numFmtId="164" fontId="5" fillId="2" borderId="32" xfId="0" applyFont="1" applyFill="1" applyBorder="1" applyAlignment="1">
      <alignment horizontal="center"/>
    </xf>
    <xf numFmtId="164" fontId="1" fillId="2" borderId="23" xfId="0" applyFont="1" applyFill="1" applyBorder="1"/>
    <xf numFmtId="164" fontId="5" fillId="2" borderId="33" xfId="0" applyFont="1" applyFill="1" applyBorder="1" applyAlignment="1">
      <alignment horizontal="right"/>
    </xf>
    <xf numFmtId="164" fontId="5" fillId="0" borderId="34" xfId="0" applyFont="1" applyBorder="1" applyAlignment="1">
      <alignment horizontal="right"/>
    </xf>
    <xf numFmtId="164" fontId="5" fillId="2" borderId="35" xfId="0" applyFont="1" applyFill="1" applyBorder="1" applyAlignment="1">
      <alignment horizontal="center"/>
    </xf>
    <xf numFmtId="164" fontId="5" fillId="0" borderId="35" xfId="0" applyFont="1" applyBorder="1" applyAlignment="1">
      <alignment horizontal="center"/>
    </xf>
    <xf numFmtId="164" fontId="1" fillId="0" borderId="36" xfId="0" applyFont="1" applyBorder="1" applyAlignment="1">
      <alignment horizontal="center"/>
    </xf>
    <xf numFmtId="164" fontId="4" fillId="0" borderId="37" xfId="0" applyFont="1" applyBorder="1" applyAlignment="1">
      <alignment horizontal="center"/>
    </xf>
    <xf numFmtId="165" fontId="4" fillId="6" borderId="17" xfId="0" applyNumberFormat="1" applyFont="1" applyFill="1" applyBorder="1" applyAlignment="1">
      <alignment horizontal="center"/>
    </xf>
    <xf numFmtId="167" fontId="4" fillId="6" borderId="17" xfId="0" applyNumberFormat="1" applyFont="1" applyFill="1" applyBorder="1" applyAlignment="1">
      <alignment horizontal="center"/>
    </xf>
    <xf numFmtId="164" fontId="4" fillId="6" borderId="17" xfId="0" applyFont="1" applyFill="1" applyBorder="1" applyAlignment="1">
      <alignment horizontal="center"/>
    </xf>
    <xf numFmtId="166" fontId="4" fillId="6" borderId="17" xfId="0" applyNumberFormat="1" applyFont="1" applyFill="1" applyBorder="1" applyAlignment="1">
      <alignment horizontal="center"/>
    </xf>
    <xf numFmtId="165" fontId="5" fillId="2" borderId="4" xfId="0" applyNumberFormat="1" applyFont="1" applyFill="1" applyBorder="1" applyAlignment="1">
      <alignment horizontal="right"/>
    </xf>
    <xf numFmtId="167" fontId="5" fillId="2" borderId="4" xfId="0" applyNumberFormat="1" applyFont="1" applyFill="1" applyBorder="1" applyAlignment="1">
      <alignment horizontal="right"/>
    </xf>
    <xf numFmtId="165" fontId="5" fillId="0" borderId="4" xfId="0" applyNumberFormat="1" applyFont="1" applyBorder="1" applyAlignment="1">
      <alignment horizontal="right"/>
    </xf>
    <xf numFmtId="167" fontId="5" fillId="0" borderId="4" xfId="0" applyNumberFormat="1" applyFont="1" applyBorder="1" applyAlignment="1">
      <alignment horizontal="right"/>
    </xf>
    <xf numFmtId="164" fontId="5" fillId="2" borderId="4" xfId="0" applyFont="1" applyFill="1" applyBorder="1" applyAlignment="1">
      <alignment horizontal="right"/>
    </xf>
    <xf numFmtId="164" fontId="5" fillId="0" borderId="4" xfId="0" applyFont="1" applyBorder="1" applyAlignment="1">
      <alignment horizontal="right"/>
    </xf>
    <xf numFmtId="164" fontId="4" fillId="2" borderId="26" xfId="0" applyFont="1" applyFill="1" applyBorder="1"/>
    <xf numFmtId="164" fontId="4" fillId="0" borderId="26" xfId="0" applyFont="1" applyBorder="1"/>
    <xf numFmtId="164" fontId="8" fillId="2" borderId="27" xfId="0" quotePrefix="1" applyFont="1" applyFill="1" applyBorder="1" applyAlignment="1">
      <alignment horizontal="left"/>
    </xf>
    <xf numFmtId="164" fontId="8" fillId="2" borderId="28" xfId="0" applyFont="1" applyFill="1" applyBorder="1"/>
    <xf numFmtId="165" fontId="5" fillId="2" borderId="28" xfId="0" applyNumberFormat="1" applyFont="1" applyFill="1" applyBorder="1" applyAlignment="1">
      <alignment horizontal="right"/>
    </xf>
    <xf numFmtId="165" fontId="5" fillId="3" borderId="13" xfId="0" applyNumberFormat="1" applyFont="1" applyFill="1" applyBorder="1" applyAlignment="1">
      <alignment horizontal="right"/>
    </xf>
    <xf numFmtId="2" fontId="5" fillId="3" borderId="13" xfId="0" applyNumberFormat="1" applyFont="1" applyFill="1" applyBorder="1" applyAlignment="1">
      <alignment horizontal="right"/>
    </xf>
    <xf numFmtId="165" fontId="5" fillId="0" borderId="6" xfId="0" applyNumberFormat="1" applyFont="1" applyBorder="1" applyAlignment="1">
      <alignment horizontal="right"/>
    </xf>
    <xf numFmtId="165" fontId="5" fillId="3" borderId="0" xfId="0" applyNumberFormat="1" applyFont="1" applyFill="1" applyAlignment="1">
      <alignment horizontal="right"/>
    </xf>
    <xf numFmtId="165" fontId="5" fillId="3" borderId="6" xfId="0" applyNumberFormat="1" applyFont="1" applyFill="1" applyBorder="1" applyAlignment="1">
      <alignment horizontal="right"/>
    </xf>
    <xf numFmtId="164" fontId="5" fillId="3" borderId="15" xfId="0" quotePrefix="1" applyFont="1" applyFill="1" applyBorder="1" applyAlignment="1">
      <alignment horizontal="left"/>
    </xf>
    <xf numFmtId="165" fontId="5" fillId="3" borderId="16" xfId="0" applyNumberFormat="1" applyFont="1" applyFill="1" applyBorder="1" applyAlignment="1">
      <alignment horizontal="right"/>
    </xf>
    <xf numFmtId="164" fontId="5" fillId="3" borderId="18" xfId="0" applyFont="1" applyFill="1" applyBorder="1" applyAlignment="1">
      <alignment horizontal="right"/>
    </xf>
    <xf numFmtId="169" fontId="5" fillId="3" borderId="19" xfId="0" applyNumberFormat="1" applyFont="1" applyFill="1" applyBorder="1" applyAlignment="1">
      <alignment horizontal="left"/>
    </xf>
    <xf numFmtId="165" fontId="5" fillId="0" borderId="0" xfId="0" applyNumberFormat="1" applyFont="1" applyAlignment="1">
      <alignment horizontal="right"/>
    </xf>
    <xf numFmtId="164" fontId="14" fillId="0" borderId="31" xfId="0" applyFont="1" applyBorder="1" applyAlignment="1" applyProtection="1">
      <alignment horizontal="center" vertical="center" wrapText="1"/>
      <protection locked="0"/>
    </xf>
    <xf numFmtId="164" fontId="0" fillId="0" borderId="38" xfId="0" applyBorder="1" applyAlignment="1">
      <alignment horizontal="center" vertical="center" wrapText="1"/>
    </xf>
    <xf numFmtId="164" fontId="0" fillId="0" borderId="39" xfId="0" applyBorder="1" applyAlignment="1">
      <alignment horizontal="center" vertical="center" wrapText="1"/>
    </xf>
    <xf numFmtId="164" fontId="0" fillId="0" borderId="23" xfId="0" applyBorder="1" applyAlignment="1">
      <alignment horizontal="center" vertical="center" wrapText="1"/>
    </xf>
    <xf numFmtId="164" fontId="0" fillId="0" borderId="0" xfId="0" applyAlignment="1">
      <alignment horizontal="center" vertical="center" wrapText="1"/>
    </xf>
    <xf numFmtId="164" fontId="0" fillId="0" borderId="24" xfId="0" applyBorder="1" applyAlignment="1">
      <alignment horizontal="center" vertical="center" wrapText="1"/>
    </xf>
    <xf numFmtId="164" fontId="0" fillId="0" borderId="36" xfId="0" applyBorder="1" applyAlignment="1">
      <alignment horizontal="center" vertical="center" wrapText="1"/>
    </xf>
    <xf numFmtId="164" fontId="0" fillId="0" borderId="40" xfId="0" applyBorder="1" applyAlignment="1">
      <alignment horizontal="center" vertical="center" wrapText="1"/>
    </xf>
    <xf numFmtId="164" fontId="0" fillId="0" borderId="41" xfId="0" applyBorder="1" applyAlignment="1">
      <alignment horizontal="center" vertical="center" wrapText="1"/>
    </xf>
    <xf numFmtId="164" fontId="14" fillId="0" borderId="42" xfId="0" applyFont="1" applyBorder="1" applyAlignment="1" applyProtection="1">
      <alignment horizontal="center" vertical="center"/>
      <protection locked="0"/>
    </xf>
    <xf numFmtId="164" fontId="14" fillId="0" borderId="30" xfId="0" applyFont="1" applyBorder="1" applyAlignment="1" applyProtection="1">
      <alignment horizontal="center" vertical="center"/>
      <protection locked="0"/>
    </xf>
    <xf numFmtId="164" fontId="14" fillId="0" borderId="11" xfId="0" applyFont="1" applyBorder="1" applyAlignment="1" applyProtection="1">
      <alignment horizontal="center" vertical="center"/>
      <protection locked="0"/>
    </xf>
    <xf numFmtId="164" fontId="14" fillId="0" borderId="43" xfId="0" applyFont="1" applyBorder="1" applyAlignment="1" applyProtection="1">
      <alignment horizontal="center" vertical="center"/>
      <protection locked="0"/>
    </xf>
    <xf numFmtId="164" fontId="14" fillId="0" borderId="0" xfId="0" applyFont="1" applyAlignment="1" applyProtection="1">
      <alignment horizontal="center" vertical="center"/>
      <protection locked="0"/>
    </xf>
    <xf numFmtId="164" fontId="14" fillId="0" borderId="44" xfId="0" applyFont="1" applyBorder="1" applyAlignment="1" applyProtection="1">
      <alignment horizontal="center" vertical="center"/>
      <protection locked="0"/>
    </xf>
    <xf numFmtId="164" fontId="14" fillId="0" borderId="45" xfId="0" applyFont="1" applyBorder="1" applyAlignment="1" applyProtection="1">
      <alignment horizontal="center" vertical="center"/>
      <protection locked="0"/>
    </xf>
    <xf numFmtId="164" fontId="14" fillId="0" borderId="9" xfId="0" applyFont="1" applyBorder="1" applyAlignment="1" applyProtection="1">
      <alignment horizontal="center" vertical="center"/>
      <protection locked="0"/>
    </xf>
    <xf numFmtId="164" fontId="14" fillId="0" borderId="46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72"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myeitaas.sharepoint-mil.us/teams/G3WEATHER-WXSHAREDDRIVE/Shared%20Documents/WX%20SHARED%20DRIVE/3DRC%20WX%20PRODUCTS/KOZR/KOZR%20CLIMO/2024%20CLIMO/2024%20KHEY/Climo%20Worksheet.xlsx" TargetMode="External"/><Relationship Id="rId1" Type="http://schemas.openxmlformats.org/officeDocument/2006/relationships/externalLinkPath" Target="Climo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7vFtovWB_0mb0zoVlLZ_L9XqJ3dOVVlCmRNvZrtwh8rX6CETG0AWQZ0vpuqPqSIg" itemId="01ZT3TRP4MYUK6BB6PCNHKIJARVOBGQYKU">
      <xxl21:absoluteUrl r:id="rId2"/>
    </xxl21:alternateUrls>
    <sheetNames>
      <sheetName val="SOP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/>
      <sheetData sheetId="1">
        <row r="4">
          <cell r="B4">
            <v>20</v>
          </cell>
          <cell r="C4">
            <v>1</v>
          </cell>
          <cell r="D4">
            <v>0</v>
          </cell>
          <cell r="E4">
            <v>0</v>
          </cell>
          <cell r="F4">
            <v>320</v>
          </cell>
          <cell r="G4">
            <v>18</v>
          </cell>
          <cell r="H4"/>
          <cell r="I4"/>
          <cell r="J4" t="str">
            <v>N</v>
          </cell>
        </row>
        <row r="5">
          <cell r="B5">
            <v>13</v>
          </cell>
          <cell r="C5">
            <v>-1</v>
          </cell>
          <cell r="D5">
            <v>0</v>
          </cell>
          <cell r="E5">
            <v>0</v>
          </cell>
          <cell r="F5">
            <v>90</v>
          </cell>
          <cell r="G5">
            <v>12</v>
          </cell>
          <cell r="H5"/>
          <cell r="I5"/>
          <cell r="J5" t="str">
            <v>N</v>
          </cell>
        </row>
        <row r="6">
          <cell r="B6">
            <v>7</v>
          </cell>
          <cell r="C6">
            <v>-1</v>
          </cell>
          <cell r="D6">
            <v>0.33</v>
          </cell>
          <cell r="E6">
            <v>0</v>
          </cell>
          <cell r="F6">
            <v>30</v>
          </cell>
          <cell r="G6">
            <v>11</v>
          </cell>
          <cell r="H6"/>
          <cell r="I6"/>
          <cell r="J6" t="str">
            <v>N</v>
          </cell>
        </row>
        <row r="7">
          <cell r="B7">
            <v>15</v>
          </cell>
          <cell r="C7">
            <v>2</v>
          </cell>
          <cell r="D7">
            <v>0</v>
          </cell>
          <cell r="E7">
            <v>0</v>
          </cell>
          <cell r="F7">
            <v>10</v>
          </cell>
          <cell r="G7">
            <v>14</v>
          </cell>
          <cell r="H7"/>
          <cell r="I7"/>
          <cell r="J7" t="str">
            <v>N</v>
          </cell>
        </row>
        <row r="8">
          <cell r="B8">
            <v>17</v>
          </cell>
          <cell r="C8">
            <v>2</v>
          </cell>
          <cell r="D8">
            <v>0.78</v>
          </cell>
          <cell r="E8">
            <v>0</v>
          </cell>
          <cell r="F8">
            <v>130</v>
          </cell>
          <cell r="G8">
            <v>27</v>
          </cell>
          <cell r="H8"/>
          <cell r="I8"/>
          <cell r="J8" t="str">
            <v>N</v>
          </cell>
        </row>
        <row r="9">
          <cell r="B9">
            <v>18</v>
          </cell>
          <cell r="C9">
            <v>7</v>
          </cell>
          <cell r="D9">
            <v>0.38</v>
          </cell>
          <cell r="E9">
            <v>0</v>
          </cell>
          <cell r="F9">
            <v>120</v>
          </cell>
          <cell r="G9">
            <v>25</v>
          </cell>
          <cell r="H9"/>
          <cell r="I9"/>
          <cell r="J9" t="str">
            <v>N</v>
          </cell>
        </row>
        <row r="10">
          <cell r="B10">
            <v>15</v>
          </cell>
          <cell r="C10">
            <v>3</v>
          </cell>
          <cell r="D10">
            <v>0</v>
          </cell>
          <cell r="E10">
            <v>0</v>
          </cell>
          <cell r="F10">
            <v>310</v>
          </cell>
          <cell r="G10">
            <v>20</v>
          </cell>
          <cell r="H10"/>
          <cell r="I10"/>
          <cell r="J10" t="str">
            <v>N</v>
          </cell>
        </row>
        <row r="11">
          <cell r="B11">
            <v>14</v>
          </cell>
          <cell r="C11">
            <v>4</v>
          </cell>
          <cell r="D11">
            <v>0.27</v>
          </cell>
          <cell r="E11">
            <v>0</v>
          </cell>
          <cell r="F11">
            <v>130</v>
          </cell>
          <cell r="G11">
            <v>28</v>
          </cell>
          <cell r="H11"/>
          <cell r="I11"/>
          <cell r="J11" t="str">
            <v>N</v>
          </cell>
        </row>
        <row r="12">
          <cell r="B12">
            <v>22</v>
          </cell>
          <cell r="C12">
            <v>6</v>
          </cell>
          <cell r="D12">
            <v>1.71</v>
          </cell>
          <cell r="E12">
            <v>0</v>
          </cell>
          <cell r="F12">
            <v>150</v>
          </cell>
          <cell r="G12">
            <v>39</v>
          </cell>
          <cell r="H12"/>
          <cell r="I12"/>
          <cell r="J12" t="str">
            <v>Y</v>
          </cell>
        </row>
        <row r="13">
          <cell r="B13">
            <v>14</v>
          </cell>
          <cell r="C13">
            <v>0</v>
          </cell>
          <cell r="D13">
            <v>0</v>
          </cell>
          <cell r="E13">
            <v>0</v>
          </cell>
          <cell r="F13">
            <v>290</v>
          </cell>
          <cell r="G13">
            <v>17</v>
          </cell>
          <cell r="H13"/>
          <cell r="I13"/>
          <cell r="J13" t="str">
            <v>N</v>
          </cell>
        </row>
        <row r="14">
          <cell r="B14">
            <v>18</v>
          </cell>
          <cell r="C14">
            <v>3</v>
          </cell>
          <cell r="D14">
            <v>0</v>
          </cell>
          <cell r="E14">
            <v>0</v>
          </cell>
          <cell r="F14">
            <v>80</v>
          </cell>
          <cell r="G14">
            <v>10</v>
          </cell>
          <cell r="H14"/>
          <cell r="I14"/>
          <cell r="J14" t="str">
            <v>N</v>
          </cell>
        </row>
        <row r="15">
          <cell r="B15">
            <v>22</v>
          </cell>
          <cell r="C15">
            <v>11</v>
          </cell>
          <cell r="D15">
            <v>0</v>
          </cell>
          <cell r="E15">
            <v>0</v>
          </cell>
          <cell r="F15">
            <v>300</v>
          </cell>
          <cell r="G15">
            <v>21</v>
          </cell>
          <cell r="H15"/>
          <cell r="I15"/>
          <cell r="J15" t="str">
            <v>N</v>
          </cell>
        </row>
        <row r="16">
          <cell r="B16">
            <v>11</v>
          </cell>
          <cell r="C16">
            <v>1</v>
          </cell>
          <cell r="D16">
            <v>0</v>
          </cell>
          <cell r="E16">
            <v>0</v>
          </cell>
          <cell r="F16">
            <v>320</v>
          </cell>
          <cell r="G16">
            <v>9</v>
          </cell>
          <cell r="H16"/>
          <cell r="I16"/>
          <cell r="J16" t="str">
            <v>N</v>
          </cell>
        </row>
        <row r="17">
          <cell r="B17">
            <v>17</v>
          </cell>
          <cell r="C17">
            <v>-1</v>
          </cell>
          <cell r="D17">
            <v>0</v>
          </cell>
          <cell r="E17">
            <v>0</v>
          </cell>
          <cell r="F17">
            <v>10</v>
          </cell>
          <cell r="G17">
            <v>3</v>
          </cell>
          <cell r="H17"/>
          <cell r="I17"/>
          <cell r="J17" t="str">
            <v>N</v>
          </cell>
        </row>
        <row r="18">
          <cell r="B18">
            <v>20</v>
          </cell>
          <cell r="C18">
            <v>-1</v>
          </cell>
          <cell r="D18">
            <v>0</v>
          </cell>
          <cell r="E18">
            <v>0</v>
          </cell>
          <cell r="F18">
            <v>210</v>
          </cell>
          <cell r="G18">
            <v>7</v>
          </cell>
          <cell r="H18"/>
          <cell r="I18"/>
          <cell r="J18" t="str">
            <v>N</v>
          </cell>
        </row>
        <row r="19">
          <cell r="B19">
            <v>15</v>
          </cell>
          <cell r="C19">
            <v>-4</v>
          </cell>
          <cell r="D19">
            <v>0.11</v>
          </cell>
          <cell r="E19">
            <v>0</v>
          </cell>
          <cell r="F19">
            <v>340</v>
          </cell>
          <cell r="G19">
            <v>23</v>
          </cell>
          <cell r="H19"/>
          <cell r="I19"/>
          <cell r="J19" t="str">
            <v>N</v>
          </cell>
        </row>
        <row r="20">
          <cell r="B20">
            <v>8</v>
          </cell>
          <cell r="C20">
            <v>-8</v>
          </cell>
          <cell r="D20">
            <v>0</v>
          </cell>
          <cell r="E20">
            <v>0</v>
          </cell>
          <cell r="F20">
            <v>350</v>
          </cell>
          <cell r="G20">
            <v>8</v>
          </cell>
          <cell r="H20"/>
          <cell r="I20"/>
          <cell r="J20" t="str">
            <v>N</v>
          </cell>
        </row>
        <row r="21">
          <cell r="B21">
            <v>14</v>
          </cell>
          <cell r="C21">
            <v>-5</v>
          </cell>
          <cell r="D21" t="str">
            <v>T</v>
          </cell>
          <cell r="E21">
            <v>0</v>
          </cell>
          <cell r="F21">
            <v>190</v>
          </cell>
          <cell r="G21">
            <v>7</v>
          </cell>
          <cell r="H21"/>
          <cell r="I21"/>
          <cell r="J21" t="str">
            <v>N</v>
          </cell>
        </row>
        <row r="22">
          <cell r="B22">
            <v>14</v>
          </cell>
          <cell r="C22">
            <v>1</v>
          </cell>
          <cell r="D22">
            <v>0.11</v>
          </cell>
          <cell r="E22">
            <v>0</v>
          </cell>
          <cell r="F22">
            <v>330</v>
          </cell>
          <cell r="G22">
            <v>23</v>
          </cell>
          <cell r="H22"/>
          <cell r="I22"/>
          <cell r="J22" t="str">
            <v>N</v>
          </cell>
        </row>
        <row r="23">
          <cell r="B23">
            <v>6</v>
          </cell>
          <cell r="C23">
            <v>-2</v>
          </cell>
          <cell r="D23">
            <v>0</v>
          </cell>
          <cell r="E23">
            <v>0</v>
          </cell>
          <cell r="F23">
            <v>360</v>
          </cell>
          <cell r="G23">
            <v>18</v>
          </cell>
          <cell r="H23"/>
          <cell r="I23"/>
          <cell r="J23" t="str">
            <v>N</v>
          </cell>
        </row>
        <row r="24">
          <cell r="B24">
            <v>8</v>
          </cell>
          <cell r="C24">
            <v>-6</v>
          </cell>
          <cell r="D24">
            <v>0</v>
          </cell>
          <cell r="E24">
            <v>0</v>
          </cell>
          <cell r="F24">
            <v>110</v>
          </cell>
          <cell r="G24">
            <v>15</v>
          </cell>
          <cell r="H24"/>
          <cell r="I24"/>
          <cell r="J24" t="str">
            <v>N</v>
          </cell>
        </row>
        <row r="25">
          <cell r="B25">
            <v>17</v>
          </cell>
          <cell r="C25">
            <v>1</v>
          </cell>
          <cell r="D25">
            <v>0</v>
          </cell>
          <cell r="E25">
            <v>0</v>
          </cell>
          <cell r="F25">
            <v>140</v>
          </cell>
          <cell r="G25">
            <v>17</v>
          </cell>
          <cell r="H25"/>
          <cell r="I25"/>
          <cell r="J25" t="str">
            <v>N</v>
          </cell>
        </row>
        <row r="26">
          <cell r="B26">
            <v>19</v>
          </cell>
          <cell r="C26">
            <v>12</v>
          </cell>
          <cell r="D26" t="str">
            <v>T</v>
          </cell>
          <cell r="E26">
            <v>0</v>
          </cell>
          <cell r="F26">
            <v>130</v>
          </cell>
          <cell r="G26">
            <v>15</v>
          </cell>
          <cell r="H26"/>
          <cell r="I26"/>
          <cell r="J26" t="str">
            <v>N</v>
          </cell>
        </row>
        <row r="27">
          <cell r="B27">
            <v>26</v>
          </cell>
          <cell r="C27">
            <v>16</v>
          </cell>
          <cell r="D27">
            <v>0.09</v>
          </cell>
          <cell r="E27">
            <v>0</v>
          </cell>
          <cell r="F27">
            <v>150</v>
          </cell>
          <cell r="G27">
            <v>22</v>
          </cell>
          <cell r="H27"/>
          <cell r="I27"/>
          <cell r="J27" t="str">
            <v>Y</v>
          </cell>
        </row>
        <row r="28">
          <cell r="B28">
            <v>24</v>
          </cell>
          <cell r="C28">
            <v>17</v>
          </cell>
          <cell r="D28">
            <v>0.13</v>
          </cell>
          <cell r="E28">
            <v>0</v>
          </cell>
          <cell r="F28">
            <v>260</v>
          </cell>
          <cell r="G28">
            <v>25</v>
          </cell>
          <cell r="H28"/>
          <cell r="I28"/>
          <cell r="J28" t="str">
            <v>Y</v>
          </cell>
        </row>
        <row r="29">
          <cell r="B29">
            <v>23</v>
          </cell>
          <cell r="C29">
            <v>16</v>
          </cell>
          <cell r="D29">
            <v>0.01</v>
          </cell>
          <cell r="E29">
            <v>0</v>
          </cell>
          <cell r="F29">
            <v>290</v>
          </cell>
          <cell r="G29">
            <v>11</v>
          </cell>
          <cell r="H29"/>
          <cell r="I29"/>
          <cell r="J29" t="str">
            <v>N</v>
          </cell>
        </row>
        <row r="30">
          <cell r="B30">
            <v>22</v>
          </cell>
          <cell r="C30">
            <v>13</v>
          </cell>
          <cell r="D30">
            <v>1.01</v>
          </cell>
          <cell r="E30">
            <v>0</v>
          </cell>
          <cell r="F30">
            <v>330</v>
          </cell>
          <cell r="G30">
            <v>24</v>
          </cell>
          <cell r="H30"/>
          <cell r="I30"/>
          <cell r="J30" t="str">
            <v>Y</v>
          </cell>
        </row>
        <row r="31">
          <cell r="B31">
            <v>14</v>
          </cell>
          <cell r="C31">
            <v>8</v>
          </cell>
          <cell r="D31">
            <v>0</v>
          </cell>
          <cell r="E31">
            <v>0</v>
          </cell>
          <cell r="F31">
            <v>310</v>
          </cell>
          <cell r="G31">
            <v>22</v>
          </cell>
          <cell r="H31"/>
          <cell r="I31"/>
          <cell r="J31" t="str">
            <v>N</v>
          </cell>
        </row>
        <row r="32">
          <cell r="B32">
            <v>17</v>
          </cell>
          <cell r="C32">
            <v>5</v>
          </cell>
          <cell r="D32">
            <v>0</v>
          </cell>
          <cell r="E32">
            <v>0</v>
          </cell>
          <cell r="F32">
            <v>360</v>
          </cell>
          <cell r="G32">
            <v>21</v>
          </cell>
          <cell r="H32"/>
          <cell r="I32"/>
          <cell r="J32" t="str">
            <v>N</v>
          </cell>
        </row>
        <row r="33">
          <cell r="B33">
            <v>19</v>
          </cell>
          <cell r="C33">
            <v>0</v>
          </cell>
          <cell r="D33">
            <v>0</v>
          </cell>
          <cell r="E33">
            <v>0</v>
          </cell>
          <cell r="F33">
            <v>300</v>
          </cell>
          <cell r="G33">
            <v>11</v>
          </cell>
          <cell r="H33"/>
          <cell r="I33"/>
          <cell r="J33" t="str">
            <v>N</v>
          </cell>
        </row>
        <row r="34">
          <cell r="B34">
            <v>17</v>
          </cell>
          <cell r="C34">
            <v>3</v>
          </cell>
          <cell r="D34">
            <v>0</v>
          </cell>
          <cell r="E34">
            <v>0</v>
          </cell>
          <cell r="F34">
            <v>330</v>
          </cell>
          <cell r="G34">
            <v>19</v>
          </cell>
          <cell r="H34"/>
          <cell r="I34"/>
          <cell r="J34" t="str">
            <v>N</v>
          </cell>
        </row>
      </sheetData>
      <sheetData sheetId="2">
        <row r="4">
          <cell r="B4">
            <v>17</v>
          </cell>
          <cell r="C4">
            <v>0</v>
          </cell>
          <cell r="D4">
            <v>0</v>
          </cell>
          <cell r="E4">
            <v>0</v>
          </cell>
          <cell r="F4">
            <v>240</v>
          </cell>
          <cell r="G4">
            <v>9</v>
          </cell>
          <cell r="H4"/>
          <cell r="I4"/>
          <cell r="J4" t="str">
            <v>N</v>
          </cell>
        </row>
        <row r="5">
          <cell r="B5">
            <v>22</v>
          </cell>
          <cell r="C5">
            <v>4</v>
          </cell>
          <cell r="D5">
            <v>0</v>
          </cell>
          <cell r="E5">
            <v>0</v>
          </cell>
          <cell r="F5">
            <v>330</v>
          </cell>
          <cell r="G5">
            <v>11</v>
          </cell>
          <cell r="H5"/>
          <cell r="I5"/>
          <cell r="J5" t="str">
            <v>N</v>
          </cell>
        </row>
        <row r="6">
          <cell r="B6">
            <v>21</v>
          </cell>
          <cell r="C6">
            <v>3</v>
          </cell>
          <cell r="D6">
            <v>0</v>
          </cell>
          <cell r="E6">
            <v>0</v>
          </cell>
          <cell r="F6">
            <v>80</v>
          </cell>
          <cell r="G6">
            <v>17</v>
          </cell>
          <cell r="H6"/>
          <cell r="I6"/>
          <cell r="J6" t="str">
            <v>N</v>
          </cell>
        </row>
        <row r="7">
          <cell r="B7">
            <v>15</v>
          </cell>
          <cell r="C7">
            <v>8</v>
          </cell>
          <cell r="D7">
            <v>2.42</v>
          </cell>
          <cell r="E7">
            <v>0</v>
          </cell>
          <cell r="F7">
            <v>320</v>
          </cell>
          <cell r="G7">
            <v>25</v>
          </cell>
          <cell r="H7"/>
          <cell r="I7"/>
          <cell r="J7" t="str">
            <v>N</v>
          </cell>
        </row>
        <row r="8">
          <cell r="B8">
            <v>12</v>
          </cell>
          <cell r="C8">
            <v>8</v>
          </cell>
          <cell r="D8">
            <v>0</v>
          </cell>
          <cell r="E8">
            <v>0</v>
          </cell>
          <cell r="F8">
            <v>30</v>
          </cell>
          <cell r="G8">
            <v>18</v>
          </cell>
          <cell r="H8"/>
          <cell r="I8"/>
          <cell r="J8" t="str">
            <v>N</v>
          </cell>
        </row>
        <row r="9">
          <cell r="B9">
            <v>20</v>
          </cell>
          <cell r="C9">
            <v>5</v>
          </cell>
          <cell r="D9">
            <v>0</v>
          </cell>
          <cell r="E9">
            <v>0</v>
          </cell>
          <cell r="F9">
            <v>350</v>
          </cell>
          <cell r="G9">
            <v>13</v>
          </cell>
          <cell r="H9"/>
          <cell r="I9"/>
          <cell r="J9" t="str">
            <v>N</v>
          </cell>
        </row>
        <row r="10">
          <cell r="B10">
            <v>17</v>
          </cell>
          <cell r="C10">
            <v>2</v>
          </cell>
          <cell r="D10">
            <v>0</v>
          </cell>
          <cell r="E10">
            <v>0</v>
          </cell>
          <cell r="F10">
            <v>70</v>
          </cell>
          <cell r="G10">
            <v>11</v>
          </cell>
          <cell r="H10"/>
          <cell r="I10"/>
          <cell r="J10" t="str">
            <v>N</v>
          </cell>
        </row>
        <row r="11">
          <cell r="B11">
            <v>19</v>
          </cell>
          <cell r="C11">
            <v>3</v>
          </cell>
          <cell r="D11">
            <v>0</v>
          </cell>
          <cell r="E11">
            <v>0</v>
          </cell>
          <cell r="F11">
            <v>140</v>
          </cell>
          <cell r="G11">
            <v>14</v>
          </cell>
          <cell r="H11"/>
          <cell r="I11"/>
          <cell r="J11" t="str">
            <v>N</v>
          </cell>
        </row>
        <row r="12">
          <cell r="B12">
            <v>24</v>
          </cell>
          <cell r="C12">
            <v>8</v>
          </cell>
          <cell r="D12">
            <v>0</v>
          </cell>
          <cell r="E12">
            <v>0</v>
          </cell>
          <cell r="F12">
            <v>210</v>
          </cell>
          <cell r="G12">
            <v>14</v>
          </cell>
          <cell r="H12"/>
          <cell r="I12"/>
          <cell r="J12" t="str">
            <v>N</v>
          </cell>
        </row>
        <row r="13">
          <cell r="B13">
            <v>23</v>
          </cell>
          <cell r="C13">
            <v>16</v>
          </cell>
          <cell r="D13">
            <v>0</v>
          </cell>
          <cell r="E13">
            <v>0</v>
          </cell>
          <cell r="F13">
            <v>190</v>
          </cell>
          <cell r="G13">
            <v>15</v>
          </cell>
          <cell r="H13"/>
          <cell r="I13"/>
          <cell r="J13" t="str">
            <v>N</v>
          </cell>
        </row>
        <row r="14">
          <cell r="B14">
            <v>22</v>
          </cell>
          <cell r="C14">
            <v>18</v>
          </cell>
          <cell r="D14">
            <v>0.21</v>
          </cell>
          <cell r="E14">
            <v>0</v>
          </cell>
          <cell r="F14">
            <v>190</v>
          </cell>
          <cell r="G14">
            <v>16</v>
          </cell>
          <cell r="H14"/>
          <cell r="I14"/>
          <cell r="J14" t="str">
            <v>N</v>
          </cell>
        </row>
        <row r="15">
          <cell r="B15">
            <v>22</v>
          </cell>
          <cell r="C15">
            <v>10</v>
          </cell>
          <cell r="D15">
            <v>2.04</v>
          </cell>
          <cell r="E15">
            <v>0</v>
          </cell>
          <cell r="F15">
            <v>20</v>
          </cell>
          <cell r="G15">
            <v>24</v>
          </cell>
          <cell r="H15"/>
          <cell r="I15"/>
          <cell r="J15" t="str">
            <v>Y</v>
          </cell>
        </row>
        <row r="16">
          <cell r="B16">
            <v>17</v>
          </cell>
          <cell r="C16">
            <v>4</v>
          </cell>
          <cell r="D16">
            <v>0</v>
          </cell>
          <cell r="E16">
            <v>0</v>
          </cell>
          <cell r="F16">
            <v>310</v>
          </cell>
          <cell r="G16">
            <v>22</v>
          </cell>
          <cell r="H16"/>
          <cell r="I16"/>
          <cell r="J16" t="str">
            <v>N</v>
          </cell>
        </row>
        <row r="17">
          <cell r="B17">
            <v>19</v>
          </cell>
          <cell r="C17">
            <v>-1</v>
          </cell>
          <cell r="D17">
            <v>0</v>
          </cell>
          <cell r="E17">
            <v>0</v>
          </cell>
          <cell r="F17">
            <v>120</v>
          </cell>
          <cell r="G17">
            <v>11</v>
          </cell>
          <cell r="H17"/>
          <cell r="I17"/>
          <cell r="J17" t="str">
            <v>N</v>
          </cell>
        </row>
        <row r="18">
          <cell r="B18">
            <v>21</v>
          </cell>
          <cell r="C18">
            <v>5</v>
          </cell>
          <cell r="D18">
            <v>0</v>
          </cell>
          <cell r="E18">
            <v>0</v>
          </cell>
          <cell r="F18">
            <v>220</v>
          </cell>
          <cell r="G18">
            <v>10</v>
          </cell>
          <cell r="H18"/>
          <cell r="I18"/>
          <cell r="J18" t="str">
            <v>N</v>
          </cell>
        </row>
        <row r="19">
          <cell r="B19">
            <v>17</v>
          </cell>
          <cell r="C19">
            <v>8</v>
          </cell>
          <cell r="D19" t="str">
            <v>T</v>
          </cell>
          <cell r="E19">
            <v>0</v>
          </cell>
          <cell r="F19">
            <v>200</v>
          </cell>
          <cell r="G19">
            <v>11</v>
          </cell>
          <cell r="H19"/>
          <cell r="I19"/>
          <cell r="J19" t="str">
            <v>N</v>
          </cell>
        </row>
        <row r="20">
          <cell r="B20">
            <v>15</v>
          </cell>
          <cell r="C20">
            <v>6</v>
          </cell>
          <cell r="D20">
            <v>0.03</v>
          </cell>
          <cell r="E20">
            <v>0</v>
          </cell>
          <cell r="F20">
            <v>330</v>
          </cell>
          <cell r="G20">
            <v>20</v>
          </cell>
          <cell r="H20"/>
          <cell r="I20"/>
          <cell r="J20" t="str">
            <v>N</v>
          </cell>
        </row>
        <row r="21">
          <cell r="B21">
            <v>13</v>
          </cell>
          <cell r="C21">
            <v>3</v>
          </cell>
          <cell r="D21">
            <v>0</v>
          </cell>
          <cell r="E21">
            <v>0</v>
          </cell>
          <cell r="F21">
            <v>10</v>
          </cell>
          <cell r="G21">
            <v>14</v>
          </cell>
          <cell r="H21"/>
          <cell r="I21"/>
          <cell r="J21" t="str">
            <v>N</v>
          </cell>
        </row>
        <row r="22">
          <cell r="B22">
            <v>18</v>
          </cell>
          <cell r="C22">
            <v>-1</v>
          </cell>
          <cell r="D22">
            <v>0</v>
          </cell>
          <cell r="E22">
            <v>0</v>
          </cell>
          <cell r="F22">
            <v>340</v>
          </cell>
          <cell r="G22">
            <v>14</v>
          </cell>
          <cell r="H22"/>
          <cell r="I22"/>
          <cell r="J22" t="str">
            <v>N</v>
          </cell>
        </row>
        <row r="23">
          <cell r="B23">
            <v>19</v>
          </cell>
          <cell r="C23">
            <v>-2</v>
          </cell>
          <cell r="D23">
            <v>0</v>
          </cell>
          <cell r="E23">
            <v>0</v>
          </cell>
          <cell r="F23">
            <v>270</v>
          </cell>
          <cell r="G23">
            <v>13</v>
          </cell>
          <cell r="H23"/>
          <cell r="I23"/>
          <cell r="J23" t="str">
            <v>N</v>
          </cell>
        </row>
        <row r="24">
          <cell r="B24">
            <v>21</v>
          </cell>
          <cell r="C24">
            <v>1</v>
          </cell>
          <cell r="D24">
            <v>0</v>
          </cell>
          <cell r="E24">
            <v>0</v>
          </cell>
          <cell r="F24">
            <v>160</v>
          </cell>
          <cell r="G24">
            <v>9</v>
          </cell>
          <cell r="H24"/>
          <cell r="I24"/>
          <cell r="J24" t="str">
            <v>N</v>
          </cell>
        </row>
        <row r="25">
          <cell r="B25">
            <v>23</v>
          </cell>
          <cell r="C25">
            <v>4</v>
          </cell>
          <cell r="D25">
            <v>0</v>
          </cell>
          <cell r="E25">
            <v>0</v>
          </cell>
          <cell r="F25">
            <v>230</v>
          </cell>
          <cell r="G25">
            <v>21</v>
          </cell>
          <cell r="H25"/>
          <cell r="I25"/>
          <cell r="J25" t="str">
            <v>N</v>
          </cell>
        </row>
        <row r="26">
          <cell r="B26">
            <v>24</v>
          </cell>
          <cell r="C26">
            <v>11</v>
          </cell>
          <cell r="D26">
            <v>0.01</v>
          </cell>
          <cell r="E26">
            <v>0</v>
          </cell>
          <cell r="F26">
            <v>300</v>
          </cell>
          <cell r="G26">
            <v>22</v>
          </cell>
          <cell r="H26"/>
          <cell r="I26"/>
          <cell r="J26" t="str">
            <v>N</v>
          </cell>
        </row>
        <row r="27">
          <cell r="B27">
            <v>23</v>
          </cell>
          <cell r="C27">
            <v>5</v>
          </cell>
          <cell r="D27">
            <v>0</v>
          </cell>
          <cell r="E27">
            <v>0</v>
          </cell>
          <cell r="F27">
            <v>300</v>
          </cell>
          <cell r="G27">
            <v>30</v>
          </cell>
          <cell r="H27"/>
          <cell r="I27"/>
          <cell r="J27" t="str">
            <v>N</v>
          </cell>
        </row>
        <row r="28">
          <cell r="B28">
            <v>21</v>
          </cell>
          <cell r="C28">
            <v>2</v>
          </cell>
          <cell r="D28">
            <v>0</v>
          </cell>
          <cell r="E28">
            <v>0</v>
          </cell>
          <cell r="F28">
            <v>220</v>
          </cell>
          <cell r="G28">
            <v>10</v>
          </cell>
          <cell r="H28"/>
          <cell r="I28"/>
          <cell r="J28" t="str">
            <v>N</v>
          </cell>
        </row>
        <row r="29">
          <cell r="B29">
            <v>25</v>
          </cell>
          <cell r="C29">
            <v>2</v>
          </cell>
          <cell r="D29">
            <v>0</v>
          </cell>
          <cell r="E29">
            <v>0</v>
          </cell>
          <cell r="F29">
            <v>220</v>
          </cell>
          <cell r="G29">
            <v>19</v>
          </cell>
          <cell r="H29"/>
          <cell r="I29"/>
          <cell r="J29" t="str">
            <v>N</v>
          </cell>
        </row>
        <row r="30">
          <cell r="B30">
            <v>26</v>
          </cell>
          <cell r="C30">
            <v>16</v>
          </cell>
          <cell r="D30">
            <v>0</v>
          </cell>
          <cell r="E30">
            <v>0</v>
          </cell>
          <cell r="F30">
            <v>190</v>
          </cell>
          <cell r="G30">
            <v>27</v>
          </cell>
          <cell r="H30"/>
          <cell r="I30"/>
          <cell r="J30" t="str">
            <v>N</v>
          </cell>
        </row>
        <row r="31">
          <cell r="B31">
            <v>29</v>
          </cell>
          <cell r="C31">
            <v>12</v>
          </cell>
          <cell r="D31">
            <v>0</v>
          </cell>
          <cell r="E31">
            <v>0</v>
          </cell>
          <cell r="F31">
            <v>340</v>
          </cell>
          <cell r="G31">
            <v>28</v>
          </cell>
          <cell r="H31"/>
          <cell r="I31"/>
          <cell r="J31" t="str">
            <v>N</v>
          </cell>
        </row>
        <row r="32">
          <cell r="B32">
            <v>16</v>
          </cell>
          <cell r="C32">
            <v>9</v>
          </cell>
          <cell r="D32" t="str">
            <v>T</v>
          </cell>
          <cell r="E32">
            <v>0</v>
          </cell>
          <cell r="F32">
            <v>40</v>
          </cell>
          <cell r="G32">
            <v>22</v>
          </cell>
          <cell r="H32"/>
          <cell r="I32"/>
          <cell r="J32" t="str">
            <v>N</v>
          </cell>
        </row>
      </sheetData>
      <sheetData sheetId="3">
        <row r="4">
          <cell r="B4">
            <v>14</v>
          </cell>
          <cell r="C4">
            <v>10</v>
          </cell>
          <cell r="D4">
            <v>0.89</v>
          </cell>
          <cell r="E4">
            <v>0</v>
          </cell>
          <cell r="F4">
            <v>10</v>
          </cell>
          <cell r="G4">
            <v>18</v>
          </cell>
          <cell r="H4"/>
          <cell r="I4"/>
          <cell r="J4" t="str">
            <v>N</v>
          </cell>
        </row>
        <row r="5">
          <cell r="B5">
            <v>18</v>
          </cell>
          <cell r="C5">
            <v>11</v>
          </cell>
          <cell r="D5">
            <v>0.01</v>
          </cell>
          <cell r="E5">
            <v>0</v>
          </cell>
          <cell r="F5">
            <v>60</v>
          </cell>
          <cell r="G5">
            <v>11</v>
          </cell>
          <cell r="H5"/>
          <cell r="I5"/>
          <cell r="J5" t="str">
            <v>N</v>
          </cell>
        </row>
        <row r="6">
          <cell r="B6">
            <v>27</v>
          </cell>
          <cell r="C6">
            <v>17</v>
          </cell>
          <cell r="D6">
            <v>0</v>
          </cell>
          <cell r="E6">
            <v>0</v>
          </cell>
          <cell r="F6">
            <v>140</v>
          </cell>
          <cell r="G6">
            <v>10</v>
          </cell>
          <cell r="H6"/>
          <cell r="I6"/>
          <cell r="J6" t="str">
            <v>N</v>
          </cell>
        </row>
        <row r="7">
          <cell r="B7">
            <v>23</v>
          </cell>
          <cell r="C7">
            <v>17</v>
          </cell>
          <cell r="D7">
            <v>0</v>
          </cell>
          <cell r="E7">
            <v>0</v>
          </cell>
          <cell r="F7">
            <v>110</v>
          </cell>
          <cell r="G7">
            <v>13</v>
          </cell>
          <cell r="H7"/>
          <cell r="I7"/>
          <cell r="J7" t="str">
            <v>N</v>
          </cell>
        </row>
        <row r="8">
          <cell r="B8">
            <v>21</v>
          </cell>
          <cell r="C8">
            <v>17</v>
          </cell>
          <cell r="D8">
            <v>0.22</v>
          </cell>
          <cell r="E8">
            <v>0</v>
          </cell>
          <cell r="F8">
            <v>160</v>
          </cell>
          <cell r="G8">
            <v>20</v>
          </cell>
          <cell r="H8"/>
          <cell r="I8"/>
          <cell r="J8" t="str">
            <v>Y</v>
          </cell>
        </row>
        <row r="9">
          <cell r="B9">
            <v>24</v>
          </cell>
          <cell r="C9">
            <v>14</v>
          </cell>
          <cell r="D9" t="str">
            <v>T</v>
          </cell>
          <cell r="E9">
            <v>0</v>
          </cell>
          <cell r="F9">
            <v>340</v>
          </cell>
          <cell r="G9">
            <v>18</v>
          </cell>
          <cell r="H9"/>
          <cell r="I9"/>
          <cell r="J9" t="str">
            <v>N</v>
          </cell>
        </row>
        <row r="10">
          <cell r="B10">
            <v>26</v>
          </cell>
          <cell r="C10">
            <v>10</v>
          </cell>
          <cell r="D10">
            <v>0</v>
          </cell>
          <cell r="E10">
            <v>0</v>
          </cell>
          <cell r="F10">
            <v>30</v>
          </cell>
          <cell r="G10">
            <v>11</v>
          </cell>
          <cell r="H10"/>
          <cell r="I10"/>
          <cell r="J10" t="str">
            <v>N</v>
          </cell>
        </row>
        <row r="11">
          <cell r="B11">
            <v>23</v>
          </cell>
          <cell r="C11">
            <v>11</v>
          </cell>
          <cell r="D11">
            <v>1</v>
          </cell>
          <cell r="E11">
            <v>0</v>
          </cell>
          <cell r="F11">
            <v>170</v>
          </cell>
          <cell r="G11">
            <v>23</v>
          </cell>
          <cell r="H11"/>
          <cell r="I11"/>
          <cell r="J11" t="str">
            <v>Y</v>
          </cell>
        </row>
        <row r="12">
          <cell r="B12">
            <v>22</v>
          </cell>
          <cell r="C12">
            <v>15</v>
          </cell>
          <cell r="D12">
            <v>1.36</v>
          </cell>
          <cell r="E12">
            <v>0</v>
          </cell>
          <cell r="F12">
            <v>280</v>
          </cell>
          <cell r="G12">
            <v>23</v>
          </cell>
          <cell r="H12"/>
          <cell r="I12"/>
          <cell r="J12" t="str">
            <v>Y</v>
          </cell>
        </row>
        <row r="13">
          <cell r="B13">
            <v>20</v>
          </cell>
          <cell r="C13">
            <v>9</v>
          </cell>
          <cell r="D13">
            <v>0</v>
          </cell>
          <cell r="E13">
            <v>0</v>
          </cell>
          <cell r="F13">
            <v>360</v>
          </cell>
          <cell r="G13">
            <v>21</v>
          </cell>
          <cell r="H13"/>
          <cell r="I13"/>
          <cell r="J13" t="str">
            <v>N</v>
          </cell>
        </row>
        <row r="14">
          <cell r="B14">
            <v>19</v>
          </cell>
          <cell r="C14">
            <v>5</v>
          </cell>
          <cell r="D14">
            <v>0</v>
          </cell>
          <cell r="E14">
            <v>0</v>
          </cell>
          <cell r="F14">
            <v>40</v>
          </cell>
          <cell r="G14">
            <v>13</v>
          </cell>
          <cell r="H14"/>
          <cell r="I14"/>
          <cell r="J14" t="str">
            <v>N</v>
          </cell>
        </row>
        <row r="15">
          <cell r="B15">
            <v>23</v>
          </cell>
          <cell r="C15">
            <v>3</v>
          </cell>
          <cell r="D15">
            <v>0</v>
          </cell>
          <cell r="E15">
            <v>0</v>
          </cell>
          <cell r="F15">
            <v>290</v>
          </cell>
          <cell r="G15">
            <v>12</v>
          </cell>
          <cell r="H15"/>
          <cell r="I15"/>
          <cell r="J15" t="str">
            <v>N</v>
          </cell>
        </row>
        <row r="16">
          <cell r="B16">
            <v>24</v>
          </cell>
          <cell r="C16">
            <v>4</v>
          </cell>
          <cell r="D16">
            <v>0</v>
          </cell>
          <cell r="E16">
            <v>0</v>
          </cell>
          <cell r="F16">
            <v>230</v>
          </cell>
          <cell r="G16">
            <v>11</v>
          </cell>
          <cell r="H16"/>
          <cell r="I16"/>
          <cell r="J16" t="str">
            <v>N</v>
          </cell>
        </row>
        <row r="17">
          <cell r="B17">
            <v>28</v>
          </cell>
          <cell r="C17">
            <v>9</v>
          </cell>
          <cell r="D17">
            <v>0</v>
          </cell>
          <cell r="E17">
            <v>0</v>
          </cell>
          <cell r="F17">
            <v>150</v>
          </cell>
          <cell r="G17">
            <v>12</v>
          </cell>
          <cell r="H17"/>
          <cell r="I17"/>
          <cell r="J17" t="str">
            <v>N</v>
          </cell>
        </row>
        <row r="18">
          <cell r="B18">
            <v>28</v>
          </cell>
          <cell r="C18">
            <v>17</v>
          </cell>
          <cell r="D18">
            <v>0.89</v>
          </cell>
          <cell r="E18">
            <v>0</v>
          </cell>
          <cell r="F18">
            <v>320</v>
          </cell>
          <cell r="G18">
            <v>29</v>
          </cell>
          <cell r="H18"/>
          <cell r="I18"/>
          <cell r="J18" t="str">
            <v>Y</v>
          </cell>
        </row>
        <row r="19">
          <cell r="B19">
            <v>25</v>
          </cell>
          <cell r="C19">
            <v>14</v>
          </cell>
          <cell r="D19">
            <v>0</v>
          </cell>
          <cell r="E19">
            <v>0</v>
          </cell>
          <cell r="F19">
            <v>320</v>
          </cell>
          <cell r="G19">
            <v>12</v>
          </cell>
          <cell r="H19"/>
          <cell r="I19"/>
          <cell r="J19" t="str">
            <v>N</v>
          </cell>
        </row>
        <row r="20">
          <cell r="B20">
            <v>22</v>
          </cell>
          <cell r="C20">
            <v>13</v>
          </cell>
          <cell r="D20">
            <v>0.2</v>
          </cell>
          <cell r="E20">
            <v>0</v>
          </cell>
          <cell r="F20">
            <v>320</v>
          </cell>
          <cell r="G20">
            <v>21</v>
          </cell>
          <cell r="H20"/>
          <cell r="I20"/>
          <cell r="J20" t="str">
            <v>Y</v>
          </cell>
        </row>
        <row r="21">
          <cell r="B21">
            <v>18</v>
          </cell>
          <cell r="C21">
            <v>7</v>
          </cell>
          <cell r="D21">
            <v>0</v>
          </cell>
          <cell r="E21">
            <v>0</v>
          </cell>
          <cell r="F21">
            <v>360</v>
          </cell>
          <cell r="G21">
            <v>22</v>
          </cell>
          <cell r="H21"/>
          <cell r="I21"/>
          <cell r="J21" t="str">
            <v>N</v>
          </cell>
        </row>
        <row r="22">
          <cell r="B22">
            <v>18</v>
          </cell>
          <cell r="C22">
            <v>2</v>
          </cell>
          <cell r="D22">
            <v>0</v>
          </cell>
          <cell r="E22">
            <v>0</v>
          </cell>
          <cell r="F22">
            <v>40</v>
          </cell>
          <cell r="G22">
            <v>17</v>
          </cell>
          <cell r="H22"/>
          <cell r="I22"/>
          <cell r="J22" t="str">
            <v>N</v>
          </cell>
        </row>
        <row r="23">
          <cell r="B23">
            <v>23</v>
          </cell>
          <cell r="C23">
            <v>2</v>
          </cell>
          <cell r="D23">
            <v>0</v>
          </cell>
          <cell r="E23">
            <v>0</v>
          </cell>
          <cell r="F23">
            <v>220</v>
          </cell>
          <cell r="G23">
            <v>9</v>
          </cell>
          <cell r="H23"/>
          <cell r="I23"/>
          <cell r="J23" t="str">
            <v>N</v>
          </cell>
        </row>
        <row r="24">
          <cell r="B24">
            <v>25</v>
          </cell>
          <cell r="C24">
            <v>5</v>
          </cell>
          <cell r="D24">
            <v>0</v>
          </cell>
          <cell r="E24">
            <v>0</v>
          </cell>
          <cell r="F24">
            <v>110</v>
          </cell>
          <cell r="G24">
            <v>16</v>
          </cell>
          <cell r="H24"/>
          <cell r="I24"/>
          <cell r="J24" t="str">
            <v>N</v>
          </cell>
        </row>
        <row r="25">
          <cell r="B25">
            <v>21</v>
          </cell>
          <cell r="C25">
            <v>14</v>
          </cell>
          <cell r="D25" t="str">
            <v>T</v>
          </cell>
          <cell r="E25">
            <v>0</v>
          </cell>
          <cell r="F25">
            <v>90</v>
          </cell>
          <cell r="G25">
            <v>21</v>
          </cell>
          <cell r="H25"/>
          <cell r="I25"/>
          <cell r="J25" t="str">
            <v>N</v>
          </cell>
        </row>
        <row r="26">
          <cell r="B26">
            <v>24</v>
          </cell>
          <cell r="C26">
            <v>13</v>
          </cell>
          <cell r="D26">
            <v>0.02</v>
          </cell>
          <cell r="E26">
            <v>0</v>
          </cell>
          <cell r="F26">
            <v>10</v>
          </cell>
          <cell r="G26">
            <v>28</v>
          </cell>
          <cell r="H26"/>
          <cell r="I26"/>
          <cell r="J26" t="str">
            <v>N</v>
          </cell>
        </row>
        <row r="27">
          <cell r="B27">
            <v>24</v>
          </cell>
          <cell r="C27">
            <v>9</v>
          </cell>
          <cell r="D27">
            <v>0</v>
          </cell>
          <cell r="E27">
            <v>0</v>
          </cell>
          <cell r="F27">
            <v>130</v>
          </cell>
          <cell r="G27">
            <v>21</v>
          </cell>
          <cell r="H27"/>
          <cell r="I27"/>
          <cell r="J27" t="str">
            <v>N</v>
          </cell>
        </row>
        <row r="28">
          <cell r="B28">
            <v>25</v>
          </cell>
          <cell r="C28">
            <v>12</v>
          </cell>
          <cell r="D28">
            <v>0</v>
          </cell>
          <cell r="E28">
            <v>0</v>
          </cell>
          <cell r="F28">
            <v>100</v>
          </cell>
          <cell r="G28">
            <v>25</v>
          </cell>
          <cell r="H28"/>
          <cell r="I28"/>
          <cell r="J28" t="str">
            <v>N</v>
          </cell>
        </row>
        <row r="29">
          <cell r="B29">
            <v>20</v>
          </cell>
          <cell r="C29">
            <v>15</v>
          </cell>
          <cell r="D29">
            <v>0.23</v>
          </cell>
          <cell r="E29">
            <v>0</v>
          </cell>
          <cell r="F29">
            <v>320</v>
          </cell>
          <cell r="G29">
            <v>28</v>
          </cell>
          <cell r="H29"/>
          <cell r="I29"/>
          <cell r="J29" t="str">
            <v>N</v>
          </cell>
        </row>
        <row r="30">
          <cell r="B30">
            <v>26</v>
          </cell>
          <cell r="C30">
            <v>14</v>
          </cell>
          <cell r="D30">
            <v>0</v>
          </cell>
          <cell r="E30">
            <v>0</v>
          </cell>
          <cell r="F30">
            <v>20</v>
          </cell>
          <cell r="G30">
            <v>24</v>
          </cell>
          <cell r="H30"/>
          <cell r="I30"/>
          <cell r="J30" t="str">
            <v>N</v>
          </cell>
        </row>
        <row r="31">
          <cell r="B31">
            <v>24</v>
          </cell>
          <cell r="C31">
            <v>9</v>
          </cell>
          <cell r="D31">
            <v>0</v>
          </cell>
          <cell r="E31">
            <v>0</v>
          </cell>
          <cell r="F31">
            <v>360</v>
          </cell>
          <cell r="G31">
            <v>24</v>
          </cell>
          <cell r="H31"/>
          <cell r="I31"/>
          <cell r="J31" t="str">
            <v>N</v>
          </cell>
        </row>
        <row r="32">
          <cell r="B32">
            <v>25</v>
          </cell>
          <cell r="C32">
            <v>4</v>
          </cell>
          <cell r="D32">
            <v>0</v>
          </cell>
          <cell r="E32">
            <v>0</v>
          </cell>
          <cell r="F32">
            <v>20</v>
          </cell>
          <cell r="G32">
            <v>12</v>
          </cell>
          <cell r="H32"/>
          <cell r="I32"/>
          <cell r="J32" t="str">
            <v>N</v>
          </cell>
        </row>
        <row r="33">
          <cell r="B33">
            <v>26</v>
          </cell>
          <cell r="C33">
            <v>8</v>
          </cell>
          <cell r="D33">
            <v>0</v>
          </cell>
          <cell r="E33">
            <v>0</v>
          </cell>
          <cell r="F33">
            <v>260</v>
          </cell>
          <cell r="G33">
            <v>16</v>
          </cell>
          <cell r="H33"/>
          <cell r="I33"/>
          <cell r="J33" t="str">
            <v>N</v>
          </cell>
        </row>
        <row r="34">
          <cell r="B34">
            <v>27</v>
          </cell>
          <cell r="C34">
            <v>10</v>
          </cell>
          <cell r="D34">
            <v>0</v>
          </cell>
          <cell r="E34">
            <v>0</v>
          </cell>
          <cell r="F34">
            <v>270</v>
          </cell>
          <cell r="G34">
            <v>16</v>
          </cell>
          <cell r="H34"/>
          <cell r="I34"/>
          <cell r="J34" t="str">
            <v>N</v>
          </cell>
        </row>
      </sheetData>
      <sheetData sheetId="4">
        <row r="4">
          <cell r="B4">
            <v>29</v>
          </cell>
          <cell r="C4">
            <v>18</v>
          </cell>
          <cell r="D4">
            <v>0</v>
          </cell>
          <cell r="E4">
            <v>0</v>
          </cell>
          <cell r="F4">
            <v>190</v>
          </cell>
          <cell r="G4">
            <v>15</v>
          </cell>
          <cell r="H4"/>
          <cell r="I4"/>
          <cell r="J4" t="str">
            <v>N</v>
          </cell>
        </row>
        <row r="5">
          <cell r="B5">
            <v>28</v>
          </cell>
          <cell r="C5">
            <v>19</v>
          </cell>
          <cell r="D5" t="str">
            <v>T</v>
          </cell>
          <cell r="E5">
            <v>0</v>
          </cell>
          <cell r="F5">
            <v>230</v>
          </cell>
          <cell r="G5">
            <v>25</v>
          </cell>
          <cell r="H5"/>
          <cell r="I5"/>
          <cell r="J5" t="str">
            <v>N</v>
          </cell>
        </row>
        <row r="6">
          <cell r="B6">
            <v>25</v>
          </cell>
          <cell r="C6">
            <v>11</v>
          </cell>
          <cell r="D6">
            <v>0.72</v>
          </cell>
          <cell r="E6">
            <v>0</v>
          </cell>
          <cell r="F6">
            <v>300</v>
          </cell>
          <cell r="G6">
            <v>29</v>
          </cell>
          <cell r="H6"/>
          <cell r="I6"/>
          <cell r="J6" t="str">
            <v>Y</v>
          </cell>
        </row>
        <row r="7">
          <cell r="B7">
            <v>21</v>
          </cell>
          <cell r="C7">
            <v>6</v>
          </cell>
          <cell r="D7">
            <v>0</v>
          </cell>
          <cell r="E7">
            <v>0</v>
          </cell>
          <cell r="F7">
            <v>280</v>
          </cell>
          <cell r="G7">
            <v>19</v>
          </cell>
          <cell r="H7"/>
          <cell r="I7"/>
          <cell r="J7" t="str">
            <v>N</v>
          </cell>
        </row>
        <row r="8">
          <cell r="B8">
            <v>24</v>
          </cell>
          <cell r="C8">
            <v>5</v>
          </cell>
          <cell r="D8">
            <v>0</v>
          </cell>
          <cell r="E8">
            <v>0</v>
          </cell>
          <cell r="F8">
            <v>310</v>
          </cell>
          <cell r="G8">
            <v>18</v>
          </cell>
          <cell r="H8"/>
          <cell r="I8"/>
          <cell r="J8" t="str">
            <v>N</v>
          </cell>
        </row>
        <row r="9">
          <cell r="B9">
            <v>23</v>
          </cell>
          <cell r="C9">
            <v>7</v>
          </cell>
          <cell r="D9">
            <v>0</v>
          </cell>
          <cell r="E9">
            <v>0</v>
          </cell>
          <cell r="F9">
            <v>300</v>
          </cell>
          <cell r="G9">
            <v>13</v>
          </cell>
          <cell r="H9"/>
          <cell r="I9"/>
          <cell r="J9" t="str">
            <v>N</v>
          </cell>
        </row>
        <row r="10">
          <cell r="B10">
            <v>26</v>
          </cell>
          <cell r="C10">
            <v>6</v>
          </cell>
          <cell r="D10">
            <v>0</v>
          </cell>
          <cell r="E10">
            <v>0</v>
          </cell>
          <cell r="F10">
            <v>160</v>
          </cell>
          <cell r="G10">
            <v>12</v>
          </cell>
          <cell r="H10"/>
          <cell r="I10"/>
          <cell r="J10" t="str">
            <v>N</v>
          </cell>
        </row>
        <row r="11">
          <cell r="B11">
            <v>27</v>
          </cell>
          <cell r="C11">
            <v>12</v>
          </cell>
          <cell r="D11">
            <v>0</v>
          </cell>
          <cell r="E11">
            <v>0</v>
          </cell>
          <cell r="F11">
            <v>170</v>
          </cell>
          <cell r="G11">
            <v>16</v>
          </cell>
          <cell r="H11"/>
          <cell r="I11"/>
          <cell r="J11" t="str">
            <v>N</v>
          </cell>
        </row>
        <row r="12">
          <cell r="B12">
            <v>25</v>
          </cell>
          <cell r="C12">
            <v>16</v>
          </cell>
          <cell r="D12">
            <v>0</v>
          </cell>
          <cell r="E12">
            <v>0</v>
          </cell>
          <cell r="F12">
            <v>160</v>
          </cell>
          <cell r="G12">
            <v>21</v>
          </cell>
          <cell r="H12"/>
          <cell r="I12"/>
          <cell r="J12" t="str">
            <v>N</v>
          </cell>
        </row>
        <row r="13">
          <cell r="B13">
            <v>25</v>
          </cell>
          <cell r="C13">
            <v>17</v>
          </cell>
          <cell r="D13">
            <v>2.81</v>
          </cell>
          <cell r="E13">
            <v>0</v>
          </cell>
          <cell r="F13">
            <v>80</v>
          </cell>
          <cell r="G13">
            <v>29</v>
          </cell>
          <cell r="H13"/>
          <cell r="I13"/>
          <cell r="J13" t="str">
            <v>Y</v>
          </cell>
        </row>
        <row r="14">
          <cell r="B14">
            <v>23</v>
          </cell>
          <cell r="C14">
            <v>11</v>
          </cell>
          <cell r="D14" t="str">
            <v>T</v>
          </cell>
          <cell r="E14">
            <v>0</v>
          </cell>
          <cell r="F14">
            <v>280</v>
          </cell>
          <cell r="G14">
            <v>33</v>
          </cell>
          <cell r="H14"/>
          <cell r="I14"/>
          <cell r="J14" t="str">
            <v>N</v>
          </cell>
        </row>
        <row r="15">
          <cell r="B15">
            <v>24</v>
          </cell>
          <cell r="C15">
            <v>9</v>
          </cell>
          <cell r="D15">
            <v>0</v>
          </cell>
          <cell r="E15">
            <v>0</v>
          </cell>
          <cell r="F15">
            <v>320</v>
          </cell>
          <cell r="G15">
            <v>24</v>
          </cell>
          <cell r="H15"/>
          <cell r="I15"/>
          <cell r="J15" t="str">
            <v>N</v>
          </cell>
        </row>
        <row r="16">
          <cell r="B16">
            <v>27</v>
          </cell>
          <cell r="C16">
            <v>7</v>
          </cell>
          <cell r="D16">
            <v>0</v>
          </cell>
          <cell r="E16">
            <v>0</v>
          </cell>
          <cell r="F16">
            <v>310</v>
          </cell>
          <cell r="G16">
            <v>12</v>
          </cell>
          <cell r="H16"/>
          <cell r="I16"/>
          <cell r="J16" t="str">
            <v>N</v>
          </cell>
        </row>
        <row r="17">
          <cell r="B17">
            <v>29</v>
          </cell>
          <cell r="C17">
            <v>10</v>
          </cell>
          <cell r="D17">
            <v>0</v>
          </cell>
          <cell r="E17">
            <v>0</v>
          </cell>
          <cell r="F17">
            <v>230</v>
          </cell>
          <cell r="G17">
            <v>17</v>
          </cell>
          <cell r="H17"/>
          <cell r="I17"/>
          <cell r="J17" t="str">
            <v>N</v>
          </cell>
        </row>
        <row r="18">
          <cell r="B18">
            <v>29</v>
          </cell>
          <cell r="C18">
            <v>11</v>
          </cell>
          <cell r="D18">
            <v>0</v>
          </cell>
          <cell r="E18">
            <v>0</v>
          </cell>
          <cell r="F18">
            <v>160</v>
          </cell>
          <cell r="G18">
            <v>15</v>
          </cell>
          <cell r="H18"/>
          <cell r="I18"/>
          <cell r="J18" t="str">
            <v>N</v>
          </cell>
        </row>
        <row r="19">
          <cell r="B19">
            <v>29</v>
          </cell>
          <cell r="C19">
            <v>15</v>
          </cell>
          <cell r="D19">
            <v>0</v>
          </cell>
          <cell r="E19">
            <v>0</v>
          </cell>
          <cell r="F19">
            <v>140</v>
          </cell>
          <cell r="G19">
            <v>14</v>
          </cell>
          <cell r="H19"/>
          <cell r="I19"/>
          <cell r="J19" t="str">
            <v>N</v>
          </cell>
        </row>
        <row r="20">
          <cell r="B20">
            <v>30</v>
          </cell>
          <cell r="C20">
            <v>16</v>
          </cell>
          <cell r="D20">
            <v>0</v>
          </cell>
          <cell r="E20">
            <v>0</v>
          </cell>
          <cell r="F20">
            <v>220</v>
          </cell>
          <cell r="G20">
            <v>18</v>
          </cell>
          <cell r="H20"/>
          <cell r="I20"/>
          <cell r="J20" t="str">
            <v>N</v>
          </cell>
        </row>
        <row r="21">
          <cell r="B21">
            <v>27</v>
          </cell>
          <cell r="C21">
            <v>17</v>
          </cell>
          <cell r="D21">
            <v>0</v>
          </cell>
          <cell r="E21">
            <v>0</v>
          </cell>
          <cell r="F21">
            <v>130</v>
          </cell>
          <cell r="G21">
            <v>12</v>
          </cell>
          <cell r="H21"/>
          <cell r="I21"/>
          <cell r="J21" t="str">
            <v>N</v>
          </cell>
        </row>
        <row r="22">
          <cell r="B22">
            <v>31</v>
          </cell>
          <cell r="C22">
            <v>20</v>
          </cell>
          <cell r="D22">
            <v>0</v>
          </cell>
          <cell r="E22">
            <v>0</v>
          </cell>
          <cell r="F22">
            <v>340</v>
          </cell>
          <cell r="G22">
            <v>12</v>
          </cell>
          <cell r="H22"/>
          <cell r="I22"/>
          <cell r="J22" t="str">
            <v>N</v>
          </cell>
        </row>
        <row r="23">
          <cell r="B23">
            <v>29</v>
          </cell>
          <cell r="C23">
            <v>18</v>
          </cell>
          <cell r="D23" t="str">
            <v>T</v>
          </cell>
          <cell r="E23">
            <v>0</v>
          </cell>
          <cell r="F23">
            <v>220</v>
          </cell>
          <cell r="G23">
            <v>15</v>
          </cell>
          <cell r="H23"/>
          <cell r="I23"/>
          <cell r="J23" t="str">
            <v>Y</v>
          </cell>
        </row>
        <row r="24">
          <cell r="B24">
            <v>21</v>
          </cell>
          <cell r="C24">
            <v>10</v>
          </cell>
          <cell r="E24">
            <v>0</v>
          </cell>
          <cell r="F24">
            <v>330</v>
          </cell>
          <cell r="G24">
            <v>19</v>
          </cell>
          <cell r="H24"/>
          <cell r="I24"/>
          <cell r="J24" t="str">
            <v>Y</v>
          </cell>
        </row>
        <row r="25">
          <cell r="B25">
            <v>22</v>
          </cell>
          <cell r="C25">
            <v>8</v>
          </cell>
          <cell r="D25">
            <v>0</v>
          </cell>
          <cell r="E25">
            <v>0</v>
          </cell>
          <cell r="F25">
            <v>50</v>
          </cell>
          <cell r="G25">
            <v>19</v>
          </cell>
          <cell r="H25"/>
          <cell r="I25"/>
          <cell r="J25" t="str">
            <v>N</v>
          </cell>
        </row>
        <row r="26">
          <cell r="B26">
            <v>25</v>
          </cell>
          <cell r="C26">
            <v>6</v>
          </cell>
          <cell r="D26">
            <v>0</v>
          </cell>
          <cell r="E26">
            <v>0</v>
          </cell>
          <cell r="F26">
            <v>140</v>
          </cell>
          <cell r="G26">
            <v>14</v>
          </cell>
          <cell r="H26"/>
          <cell r="I26"/>
          <cell r="J26" t="str">
            <v>N</v>
          </cell>
        </row>
        <row r="27">
          <cell r="B27">
            <v>28</v>
          </cell>
          <cell r="C27">
            <v>9</v>
          </cell>
          <cell r="D27">
            <v>0</v>
          </cell>
          <cell r="E27">
            <v>0</v>
          </cell>
          <cell r="F27">
            <v>330</v>
          </cell>
          <cell r="G27">
            <v>15</v>
          </cell>
          <cell r="H27"/>
          <cell r="I27"/>
          <cell r="J27" t="str">
            <v>N</v>
          </cell>
        </row>
        <row r="28">
          <cell r="B28">
            <v>29</v>
          </cell>
          <cell r="C28">
            <v>15</v>
          </cell>
          <cell r="D28">
            <v>0</v>
          </cell>
          <cell r="E28">
            <v>0</v>
          </cell>
          <cell r="F28">
            <v>340</v>
          </cell>
          <cell r="G28">
            <v>9</v>
          </cell>
          <cell r="H28"/>
          <cell r="I28"/>
          <cell r="J28" t="str">
            <v>N</v>
          </cell>
        </row>
        <row r="29">
          <cell r="B29">
            <v>31</v>
          </cell>
          <cell r="C29">
            <v>15</v>
          </cell>
          <cell r="D29">
            <v>0</v>
          </cell>
          <cell r="E29">
            <v>0</v>
          </cell>
          <cell r="F29">
            <v>150</v>
          </cell>
          <cell r="G29">
            <v>21</v>
          </cell>
          <cell r="H29"/>
          <cell r="I29"/>
          <cell r="J29" t="str">
            <v>N</v>
          </cell>
        </row>
        <row r="30">
          <cell r="B30">
            <v>28</v>
          </cell>
          <cell r="C30">
            <v>20</v>
          </cell>
          <cell r="D30">
            <v>0</v>
          </cell>
          <cell r="E30">
            <v>0</v>
          </cell>
          <cell r="F30">
            <v>170</v>
          </cell>
          <cell r="G30">
            <v>17</v>
          </cell>
          <cell r="H30"/>
          <cell r="I30"/>
          <cell r="J30" t="str">
            <v>N</v>
          </cell>
        </row>
        <row r="31">
          <cell r="B31">
            <v>29</v>
          </cell>
          <cell r="C31">
            <v>19</v>
          </cell>
          <cell r="D31">
            <v>0</v>
          </cell>
          <cell r="E31">
            <v>0</v>
          </cell>
          <cell r="F31">
            <v>140</v>
          </cell>
          <cell r="G31">
            <v>20</v>
          </cell>
          <cell r="H31"/>
          <cell r="I31"/>
          <cell r="J31" t="str">
            <v>N</v>
          </cell>
        </row>
        <row r="32">
          <cell r="B32">
            <v>29</v>
          </cell>
          <cell r="C32">
            <v>17</v>
          </cell>
          <cell r="D32">
            <v>0</v>
          </cell>
          <cell r="E32">
            <v>0</v>
          </cell>
          <cell r="F32">
            <v>150</v>
          </cell>
          <cell r="G32">
            <v>16</v>
          </cell>
          <cell r="H32"/>
          <cell r="I32"/>
          <cell r="J32" t="str">
            <v>N</v>
          </cell>
        </row>
        <row r="33">
          <cell r="B33">
            <v>26</v>
          </cell>
          <cell r="C33">
            <v>17</v>
          </cell>
          <cell r="D33">
            <v>0.04</v>
          </cell>
          <cell r="E33">
            <v>0</v>
          </cell>
          <cell r="F33">
            <v>200</v>
          </cell>
          <cell r="G33">
            <v>11</v>
          </cell>
          <cell r="H33"/>
          <cell r="I33"/>
          <cell r="J33" t="str">
            <v>Y</v>
          </cell>
        </row>
      </sheetData>
      <sheetData sheetId="5">
        <row r="4">
          <cell r="B4">
            <v>31</v>
          </cell>
          <cell r="C4">
            <v>16</v>
          </cell>
          <cell r="D4">
            <v>0</v>
          </cell>
          <cell r="E4">
            <v>0</v>
          </cell>
          <cell r="F4">
            <v>190</v>
          </cell>
          <cell r="G4">
            <v>5</v>
          </cell>
          <cell r="H4"/>
          <cell r="I4"/>
          <cell r="J4" t="str">
            <v>N</v>
          </cell>
        </row>
        <row r="5">
          <cell r="B5">
            <v>33</v>
          </cell>
          <cell r="C5">
            <v>17</v>
          </cell>
          <cell r="D5">
            <v>0</v>
          </cell>
          <cell r="E5">
            <v>0</v>
          </cell>
          <cell r="F5">
            <v>160</v>
          </cell>
          <cell r="G5">
            <v>15</v>
          </cell>
          <cell r="H5"/>
          <cell r="I5"/>
          <cell r="J5" t="str">
            <v>N</v>
          </cell>
        </row>
        <row r="6">
          <cell r="B6">
            <v>31</v>
          </cell>
          <cell r="C6">
            <v>18</v>
          </cell>
          <cell r="D6">
            <v>0</v>
          </cell>
          <cell r="E6">
            <v>0</v>
          </cell>
          <cell r="F6">
            <v>270</v>
          </cell>
          <cell r="G6">
            <v>12</v>
          </cell>
          <cell r="H6"/>
          <cell r="I6"/>
          <cell r="J6" t="str">
            <v>N</v>
          </cell>
        </row>
        <row r="7">
          <cell r="B7">
            <v>33</v>
          </cell>
          <cell r="C7">
            <v>20</v>
          </cell>
          <cell r="D7" t="str">
            <v>T</v>
          </cell>
          <cell r="E7">
            <v>0</v>
          </cell>
          <cell r="F7">
            <v>150</v>
          </cell>
          <cell r="G7">
            <v>20</v>
          </cell>
          <cell r="H7"/>
          <cell r="I7"/>
          <cell r="J7" t="str">
            <v>N</v>
          </cell>
        </row>
        <row r="8">
          <cell r="B8">
            <v>33</v>
          </cell>
          <cell r="C8">
            <v>17</v>
          </cell>
          <cell r="D8">
            <v>0</v>
          </cell>
          <cell r="E8">
            <v>0</v>
          </cell>
          <cell r="F8">
            <v>230</v>
          </cell>
          <cell r="G8">
            <v>13</v>
          </cell>
          <cell r="H8"/>
          <cell r="I8"/>
          <cell r="J8" t="str">
            <v>N</v>
          </cell>
        </row>
        <row r="9">
          <cell r="B9">
            <v>33</v>
          </cell>
          <cell r="C9">
            <v>19</v>
          </cell>
          <cell r="D9">
            <v>0</v>
          </cell>
          <cell r="E9">
            <v>0</v>
          </cell>
          <cell r="F9">
            <v>230</v>
          </cell>
          <cell r="G9">
            <v>13</v>
          </cell>
          <cell r="H9"/>
          <cell r="I9"/>
          <cell r="J9" t="str">
            <v>N</v>
          </cell>
        </row>
        <row r="10">
          <cell r="B10">
            <v>33</v>
          </cell>
          <cell r="C10">
            <v>21</v>
          </cell>
          <cell r="D10">
            <v>0</v>
          </cell>
          <cell r="E10">
            <v>0</v>
          </cell>
          <cell r="F10">
            <v>220</v>
          </cell>
          <cell r="G10">
            <v>16</v>
          </cell>
          <cell r="H10"/>
          <cell r="I10"/>
          <cell r="J10" t="str">
            <v>N</v>
          </cell>
        </row>
        <row r="11">
          <cell r="B11">
            <v>34</v>
          </cell>
          <cell r="C11">
            <v>23</v>
          </cell>
          <cell r="D11">
            <v>0</v>
          </cell>
          <cell r="E11">
            <v>0</v>
          </cell>
          <cell r="F11">
            <v>220</v>
          </cell>
          <cell r="G11">
            <v>19</v>
          </cell>
          <cell r="H11"/>
          <cell r="I11"/>
          <cell r="J11" t="str">
            <v>N</v>
          </cell>
        </row>
        <row r="12">
          <cell r="B12">
            <v>33</v>
          </cell>
          <cell r="C12">
            <v>22</v>
          </cell>
          <cell r="D12" t="str">
            <v>T</v>
          </cell>
          <cell r="E12">
            <v>0</v>
          </cell>
          <cell r="F12">
            <v>260</v>
          </cell>
          <cell r="G12">
            <v>21</v>
          </cell>
          <cell r="H12"/>
          <cell r="I12"/>
          <cell r="J12" t="str">
            <v>Y</v>
          </cell>
        </row>
        <row r="13">
          <cell r="B13">
            <v>30</v>
          </cell>
          <cell r="C13">
            <v>19</v>
          </cell>
          <cell r="D13">
            <v>2.74</v>
          </cell>
          <cell r="E13">
            <v>0</v>
          </cell>
          <cell r="F13">
            <v>320</v>
          </cell>
          <cell r="G13">
            <v>22</v>
          </cell>
          <cell r="H13"/>
          <cell r="I13"/>
          <cell r="J13" t="str">
            <v>Y</v>
          </cell>
        </row>
        <row r="14">
          <cell r="B14">
            <v>28</v>
          </cell>
          <cell r="C14">
            <v>15</v>
          </cell>
          <cell r="D14">
            <v>0</v>
          </cell>
          <cell r="E14">
            <v>0</v>
          </cell>
          <cell r="F14">
            <v>320</v>
          </cell>
          <cell r="G14">
            <v>13</v>
          </cell>
          <cell r="H14"/>
          <cell r="I14"/>
          <cell r="J14" t="str">
            <v>N</v>
          </cell>
        </row>
        <row r="15">
          <cell r="B15">
            <v>28</v>
          </cell>
          <cell r="C15">
            <v>14</v>
          </cell>
          <cell r="D15" t="str">
            <v>T</v>
          </cell>
          <cell r="E15">
            <v>0</v>
          </cell>
          <cell r="F15">
            <v>50</v>
          </cell>
          <cell r="G15">
            <v>13</v>
          </cell>
          <cell r="H15"/>
          <cell r="I15"/>
          <cell r="J15" t="str">
            <v>N</v>
          </cell>
        </row>
        <row r="16">
          <cell r="B16">
            <v>21</v>
          </cell>
          <cell r="C16">
            <v>18</v>
          </cell>
          <cell r="D16">
            <v>1.61</v>
          </cell>
          <cell r="E16">
            <v>0</v>
          </cell>
          <cell r="F16">
            <v>100</v>
          </cell>
          <cell r="G16">
            <v>34</v>
          </cell>
          <cell r="H16"/>
          <cell r="I16"/>
          <cell r="J16" t="str">
            <v>Y</v>
          </cell>
        </row>
        <row r="17">
          <cell r="B17">
            <v>29</v>
          </cell>
          <cell r="C17">
            <v>18</v>
          </cell>
          <cell r="D17">
            <v>0.97</v>
          </cell>
          <cell r="E17">
            <v>0</v>
          </cell>
          <cell r="F17">
            <v>220</v>
          </cell>
          <cell r="G17">
            <v>16</v>
          </cell>
          <cell r="H17"/>
          <cell r="I17"/>
          <cell r="J17" t="str">
            <v>Y</v>
          </cell>
        </row>
        <row r="18">
          <cell r="B18">
            <v>29</v>
          </cell>
          <cell r="C18">
            <v>18</v>
          </cell>
          <cell r="D18">
            <v>0</v>
          </cell>
          <cell r="E18">
            <v>0</v>
          </cell>
          <cell r="F18">
            <v>300</v>
          </cell>
          <cell r="G18">
            <v>12</v>
          </cell>
          <cell r="H18"/>
          <cell r="I18"/>
          <cell r="J18" t="str">
            <v>N</v>
          </cell>
        </row>
        <row r="19">
          <cell r="B19">
            <v>32</v>
          </cell>
          <cell r="C19">
            <v>16</v>
          </cell>
          <cell r="D19">
            <v>0</v>
          </cell>
          <cell r="E19">
            <v>0</v>
          </cell>
          <cell r="F19">
            <v>340</v>
          </cell>
          <cell r="G19">
            <v>14</v>
          </cell>
          <cell r="H19"/>
          <cell r="I19"/>
          <cell r="J19" t="str">
            <v>N</v>
          </cell>
        </row>
        <row r="20">
          <cell r="B20">
            <v>25</v>
          </cell>
          <cell r="C20">
            <v>20</v>
          </cell>
          <cell r="D20">
            <v>0.48</v>
          </cell>
          <cell r="E20">
            <v>0</v>
          </cell>
          <cell r="F20">
            <v>30</v>
          </cell>
          <cell r="G20">
            <v>17</v>
          </cell>
          <cell r="H20"/>
          <cell r="I20"/>
          <cell r="J20" t="str">
            <v>Y</v>
          </cell>
        </row>
        <row r="21">
          <cell r="B21">
            <v>28</v>
          </cell>
          <cell r="C21">
            <v>20</v>
          </cell>
          <cell r="D21">
            <v>1.89</v>
          </cell>
          <cell r="E21">
            <v>0</v>
          </cell>
          <cell r="F21">
            <v>350</v>
          </cell>
          <cell r="G21">
            <v>33</v>
          </cell>
          <cell r="H21"/>
          <cell r="I21"/>
          <cell r="J21" t="str">
            <v>Y</v>
          </cell>
        </row>
        <row r="22">
          <cell r="B22">
            <v>30</v>
          </cell>
          <cell r="C22">
            <v>20</v>
          </cell>
          <cell r="D22">
            <v>0</v>
          </cell>
          <cell r="E22">
            <v>0</v>
          </cell>
          <cell r="F22">
            <v>320</v>
          </cell>
          <cell r="G22">
            <v>14</v>
          </cell>
          <cell r="H22"/>
          <cell r="I22"/>
          <cell r="J22" t="str">
            <v>N</v>
          </cell>
        </row>
        <row r="23">
          <cell r="B23">
            <v>28</v>
          </cell>
          <cell r="C23">
            <v>18</v>
          </cell>
          <cell r="D23">
            <v>0</v>
          </cell>
          <cell r="E23">
            <v>0</v>
          </cell>
          <cell r="F23">
            <v>60</v>
          </cell>
          <cell r="G23">
            <v>11</v>
          </cell>
          <cell r="H23"/>
          <cell r="I23"/>
          <cell r="J23" t="str">
            <v>N</v>
          </cell>
        </row>
        <row r="24">
          <cell r="B24">
            <v>30</v>
          </cell>
          <cell r="C24">
            <v>16</v>
          </cell>
          <cell r="D24">
            <v>0</v>
          </cell>
          <cell r="E24">
            <v>0</v>
          </cell>
          <cell r="F24">
            <v>120</v>
          </cell>
          <cell r="G24">
            <v>7</v>
          </cell>
          <cell r="H24"/>
          <cell r="I24"/>
          <cell r="J24" t="str">
            <v>N</v>
          </cell>
        </row>
        <row r="25">
          <cell r="B25">
            <v>31</v>
          </cell>
          <cell r="C25">
            <v>17</v>
          </cell>
          <cell r="D25">
            <v>0</v>
          </cell>
          <cell r="E25">
            <v>0</v>
          </cell>
          <cell r="F25">
            <v>170</v>
          </cell>
          <cell r="G25">
            <v>7</v>
          </cell>
          <cell r="H25"/>
          <cell r="I25"/>
          <cell r="J25" t="str">
            <v>N</v>
          </cell>
        </row>
        <row r="26">
          <cell r="B26">
            <v>32</v>
          </cell>
          <cell r="C26">
            <v>19</v>
          </cell>
          <cell r="D26">
            <v>0</v>
          </cell>
          <cell r="E26">
            <v>0</v>
          </cell>
          <cell r="F26">
            <v>150</v>
          </cell>
          <cell r="G26">
            <v>14</v>
          </cell>
          <cell r="H26"/>
          <cell r="I26"/>
          <cell r="J26" t="str">
            <v>N</v>
          </cell>
        </row>
        <row r="27">
          <cell r="B27">
            <v>32</v>
          </cell>
          <cell r="C27">
            <v>22</v>
          </cell>
          <cell r="D27">
            <v>0</v>
          </cell>
          <cell r="E27">
            <v>0</v>
          </cell>
          <cell r="F27">
            <v>300</v>
          </cell>
          <cell r="G27">
            <v>17</v>
          </cell>
          <cell r="H27"/>
          <cell r="I27"/>
          <cell r="J27" t="str">
            <v>N</v>
          </cell>
        </row>
        <row r="28">
          <cell r="B28">
            <v>33</v>
          </cell>
          <cell r="C28">
            <v>22</v>
          </cell>
          <cell r="D28" t="str">
            <v>M</v>
          </cell>
          <cell r="E28">
            <v>0</v>
          </cell>
          <cell r="F28">
            <v>10</v>
          </cell>
          <cell r="G28">
            <v>39</v>
          </cell>
          <cell r="H28"/>
          <cell r="I28"/>
          <cell r="J28" t="str">
            <v>Y</v>
          </cell>
        </row>
        <row r="29">
          <cell r="B29">
            <v>33</v>
          </cell>
          <cell r="C29">
            <v>22</v>
          </cell>
          <cell r="D29">
            <v>0</v>
          </cell>
          <cell r="E29">
            <v>0</v>
          </cell>
          <cell r="F29">
            <v>190</v>
          </cell>
          <cell r="G29">
            <v>17</v>
          </cell>
          <cell r="H29"/>
          <cell r="I29"/>
          <cell r="J29" t="str">
            <v>N</v>
          </cell>
        </row>
        <row r="30">
          <cell r="B30">
            <v>32</v>
          </cell>
          <cell r="C30">
            <v>21</v>
          </cell>
          <cell r="D30" t="str">
            <v>M</v>
          </cell>
          <cell r="E30">
            <v>0</v>
          </cell>
          <cell r="F30">
            <v>290</v>
          </cell>
          <cell r="G30">
            <v>22</v>
          </cell>
          <cell r="H30"/>
          <cell r="I30"/>
          <cell r="J30" t="str">
            <v>Y</v>
          </cell>
        </row>
        <row r="31">
          <cell r="B31">
            <v>33</v>
          </cell>
          <cell r="C31">
            <v>19</v>
          </cell>
          <cell r="D31">
            <v>0</v>
          </cell>
          <cell r="E31">
            <v>0</v>
          </cell>
          <cell r="F31">
            <v>350</v>
          </cell>
          <cell r="G31">
            <v>15</v>
          </cell>
          <cell r="H31"/>
          <cell r="I31"/>
          <cell r="J31" t="str">
            <v>N</v>
          </cell>
        </row>
        <row r="32">
          <cell r="B32">
            <v>33</v>
          </cell>
          <cell r="C32">
            <v>18</v>
          </cell>
          <cell r="D32">
            <v>0</v>
          </cell>
          <cell r="E32">
            <v>0</v>
          </cell>
          <cell r="F32">
            <v>30</v>
          </cell>
          <cell r="G32">
            <v>13</v>
          </cell>
          <cell r="H32"/>
          <cell r="I32"/>
          <cell r="J32" t="str">
            <v>N</v>
          </cell>
        </row>
        <row r="33">
          <cell r="B33">
            <v>30</v>
          </cell>
          <cell r="C33">
            <v>19</v>
          </cell>
          <cell r="D33" t="str">
            <v>T</v>
          </cell>
          <cell r="E33">
            <v>0</v>
          </cell>
          <cell r="F33">
            <v>10</v>
          </cell>
          <cell r="G33">
            <v>13</v>
          </cell>
          <cell r="H33"/>
          <cell r="I33"/>
          <cell r="J33" t="str">
            <v>N</v>
          </cell>
        </row>
        <row r="34">
          <cell r="B34">
            <v>33</v>
          </cell>
          <cell r="C34">
            <v>18</v>
          </cell>
          <cell r="D34">
            <v>0</v>
          </cell>
          <cell r="E34">
            <v>0</v>
          </cell>
          <cell r="F34">
            <v>140</v>
          </cell>
          <cell r="G34">
            <v>18</v>
          </cell>
          <cell r="H34"/>
          <cell r="I34"/>
          <cell r="J34" t="str">
            <v>N</v>
          </cell>
        </row>
      </sheetData>
      <sheetData sheetId="6">
        <row r="4">
          <cell r="B4">
            <v>26</v>
          </cell>
          <cell r="C4">
            <v>19</v>
          </cell>
          <cell r="D4">
            <v>0.62</v>
          </cell>
          <cell r="E4">
            <v>0</v>
          </cell>
          <cell r="F4">
            <v>140</v>
          </cell>
          <cell r="G4">
            <v>23</v>
          </cell>
          <cell r="H4"/>
          <cell r="I4"/>
          <cell r="J4" t="str">
            <v>Y</v>
          </cell>
        </row>
        <row r="5">
          <cell r="B5">
            <v>30</v>
          </cell>
          <cell r="C5">
            <v>19</v>
          </cell>
          <cell r="D5">
            <v>0</v>
          </cell>
          <cell r="E5">
            <v>0</v>
          </cell>
          <cell r="F5">
            <v>320</v>
          </cell>
          <cell r="G5">
            <v>26</v>
          </cell>
          <cell r="H5"/>
          <cell r="I5"/>
          <cell r="J5" t="str">
            <v>N</v>
          </cell>
        </row>
        <row r="6">
          <cell r="B6">
            <v>30</v>
          </cell>
          <cell r="C6">
            <v>19</v>
          </cell>
          <cell r="D6" t="str">
            <v>T</v>
          </cell>
          <cell r="E6">
            <v>0</v>
          </cell>
          <cell r="F6">
            <v>110</v>
          </cell>
          <cell r="G6">
            <v>18</v>
          </cell>
          <cell r="H6"/>
          <cell r="I6"/>
          <cell r="J6" t="str">
            <v>Y</v>
          </cell>
        </row>
        <row r="7">
          <cell r="B7">
            <v>32</v>
          </cell>
          <cell r="C7">
            <v>21</v>
          </cell>
          <cell r="D7" t="str">
            <v>T</v>
          </cell>
          <cell r="E7">
            <v>0</v>
          </cell>
          <cell r="F7">
            <v>220</v>
          </cell>
          <cell r="G7">
            <v>13</v>
          </cell>
          <cell r="H7"/>
          <cell r="I7"/>
          <cell r="J7" t="str">
            <v>Y</v>
          </cell>
        </row>
        <row r="8">
          <cell r="B8">
            <v>33</v>
          </cell>
          <cell r="C8">
            <v>23</v>
          </cell>
          <cell r="D8">
            <v>0</v>
          </cell>
          <cell r="E8">
            <v>0</v>
          </cell>
          <cell r="F8">
            <v>110</v>
          </cell>
          <cell r="G8">
            <v>17</v>
          </cell>
          <cell r="H8"/>
          <cell r="I8"/>
          <cell r="J8" t="str">
            <v>N</v>
          </cell>
        </row>
        <row r="9">
          <cell r="B9">
            <v>31</v>
          </cell>
          <cell r="C9">
            <v>22</v>
          </cell>
          <cell r="D9">
            <v>0.48</v>
          </cell>
          <cell r="E9">
            <v>0</v>
          </cell>
          <cell r="F9">
            <v>280</v>
          </cell>
          <cell r="G9">
            <v>24</v>
          </cell>
          <cell r="H9"/>
          <cell r="I9"/>
          <cell r="J9" t="str">
            <v>Y</v>
          </cell>
        </row>
        <row r="10">
          <cell r="B10">
            <v>35</v>
          </cell>
          <cell r="C10">
            <v>21</v>
          </cell>
          <cell r="D10">
            <v>0</v>
          </cell>
          <cell r="E10">
            <v>0</v>
          </cell>
          <cell r="F10">
            <v>300</v>
          </cell>
          <cell r="G10">
            <v>15</v>
          </cell>
          <cell r="H10"/>
          <cell r="I10"/>
          <cell r="J10" t="str">
            <v>N</v>
          </cell>
        </row>
        <row r="11">
          <cell r="B11">
            <v>33</v>
          </cell>
          <cell r="C11">
            <v>16</v>
          </cell>
          <cell r="D11">
            <v>0</v>
          </cell>
          <cell r="E11">
            <v>0</v>
          </cell>
          <cell r="F11">
            <v>20</v>
          </cell>
          <cell r="G11">
            <v>12</v>
          </cell>
          <cell r="H11"/>
          <cell r="I11"/>
          <cell r="J11" t="str">
            <v>N</v>
          </cell>
        </row>
        <row r="12">
          <cell r="B12">
            <v>35</v>
          </cell>
          <cell r="C12">
            <v>17</v>
          </cell>
          <cell r="D12">
            <v>0</v>
          </cell>
          <cell r="E12">
            <v>0</v>
          </cell>
          <cell r="F12">
            <v>320</v>
          </cell>
          <cell r="G12">
            <v>12</v>
          </cell>
          <cell r="H12"/>
          <cell r="I12"/>
          <cell r="J12" t="str">
            <v>N</v>
          </cell>
        </row>
        <row r="13">
          <cell r="B13">
            <v>35</v>
          </cell>
          <cell r="C13">
            <v>22</v>
          </cell>
          <cell r="D13">
            <v>0.01</v>
          </cell>
          <cell r="E13">
            <v>0</v>
          </cell>
          <cell r="F13">
            <v>350</v>
          </cell>
          <cell r="G13">
            <v>15</v>
          </cell>
          <cell r="H13"/>
          <cell r="I13"/>
          <cell r="J13" t="str">
            <v>Y</v>
          </cell>
        </row>
        <row r="14">
          <cell r="B14">
            <v>33</v>
          </cell>
          <cell r="C14">
            <v>19</v>
          </cell>
          <cell r="D14">
            <v>0</v>
          </cell>
          <cell r="E14">
            <v>0</v>
          </cell>
          <cell r="F14">
            <v>40</v>
          </cell>
          <cell r="G14">
            <v>12</v>
          </cell>
          <cell r="H14"/>
          <cell r="I14"/>
          <cell r="J14" t="str">
            <v>N</v>
          </cell>
        </row>
        <row r="15">
          <cell r="B15">
            <v>34</v>
          </cell>
          <cell r="C15">
            <v>18</v>
          </cell>
          <cell r="D15">
            <v>0</v>
          </cell>
          <cell r="E15">
            <v>0</v>
          </cell>
          <cell r="F15">
            <v>330</v>
          </cell>
          <cell r="G15">
            <v>10</v>
          </cell>
          <cell r="H15"/>
          <cell r="I15"/>
          <cell r="J15" t="str">
            <v>N</v>
          </cell>
        </row>
        <row r="16">
          <cell r="B16">
            <v>34</v>
          </cell>
          <cell r="C16">
            <v>20</v>
          </cell>
          <cell r="D16">
            <v>0</v>
          </cell>
          <cell r="E16">
            <v>0</v>
          </cell>
          <cell r="F16">
            <v>90</v>
          </cell>
          <cell r="G16">
            <v>14</v>
          </cell>
          <cell r="H16"/>
          <cell r="I16"/>
          <cell r="J16" t="str">
            <v>N</v>
          </cell>
        </row>
        <row r="17">
          <cell r="B17">
            <v>35</v>
          </cell>
          <cell r="C17">
            <v>20</v>
          </cell>
          <cell r="D17">
            <v>0</v>
          </cell>
          <cell r="E17">
            <v>0</v>
          </cell>
          <cell r="F17">
            <v>20</v>
          </cell>
          <cell r="G17">
            <v>16</v>
          </cell>
          <cell r="H17"/>
          <cell r="I17"/>
          <cell r="J17" t="str">
            <v>N</v>
          </cell>
        </row>
        <row r="18">
          <cell r="B18">
            <v>36</v>
          </cell>
          <cell r="C18">
            <v>20</v>
          </cell>
          <cell r="D18">
            <v>0</v>
          </cell>
          <cell r="E18">
            <v>0</v>
          </cell>
          <cell r="F18">
            <v>120</v>
          </cell>
          <cell r="G18">
            <v>14</v>
          </cell>
          <cell r="H18"/>
          <cell r="I18"/>
          <cell r="J18" t="str">
            <v>N</v>
          </cell>
        </row>
        <row r="19">
          <cell r="B19">
            <v>34</v>
          </cell>
          <cell r="C19">
            <v>22</v>
          </cell>
          <cell r="D19">
            <v>0.54</v>
          </cell>
          <cell r="E19">
            <v>0</v>
          </cell>
          <cell r="F19">
            <v>160</v>
          </cell>
          <cell r="G19">
            <v>30</v>
          </cell>
          <cell r="H19"/>
          <cell r="I19"/>
          <cell r="J19" t="str">
            <v>Y</v>
          </cell>
        </row>
        <row r="20">
          <cell r="B20">
            <v>33</v>
          </cell>
          <cell r="C20">
            <v>23</v>
          </cell>
          <cell r="D20">
            <v>0</v>
          </cell>
          <cell r="E20">
            <v>0</v>
          </cell>
          <cell r="F20">
            <v>100</v>
          </cell>
          <cell r="G20">
            <v>22</v>
          </cell>
          <cell r="H20"/>
          <cell r="I20"/>
          <cell r="J20" t="str">
            <v>N</v>
          </cell>
        </row>
        <row r="21">
          <cell r="B21">
            <v>33</v>
          </cell>
          <cell r="C21">
            <v>22</v>
          </cell>
          <cell r="D21">
            <v>0</v>
          </cell>
          <cell r="E21">
            <v>0</v>
          </cell>
          <cell r="F21">
            <v>100</v>
          </cell>
          <cell r="G21">
            <v>22</v>
          </cell>
          <cell r="H21"/>
          <cell r="I21"/>
          <cell r="J21" t="str">
            <v>N</v>
          </cell>
        </row>
        <row r="22">
          <cell r="B22">
            <v>32</v>
          </cell>
          <cell r="C22">
            <v>25</v>
          </cell>
          <cell r="D22">
            <v>0</v>
          </cell>
          <cell r="E22">
            <v>0</v>
          </cell>
          <cell r="F22">
            <v>100</v>
          </cell>
          <cell r="G22">
            <v>21</v>
          </cell>
          <cell r="H22"/>
          <cell r="I22"/>
          <cell r="J22" t="str">
            <v>N</v>
          </cell>
        </row>
        <row r="23">
          <cell r="B23">
            <v>32</v>
          </cell>
          <cell r="C23">
            <v>21</v>
          </cell>
          <cell r="D23" t="str">
            <v>T</v>
          </cell>
          <cell r="E23">
            <v>0</v>
          </cell>
          <cell r="F23">
            <v>60</v>
          </cell>
          <cell r="G23">
            <v>19</v>
          </cell>
          <cell r="H23"/>
          <cell r="I23"/>
          <cell r="J23" t="str">
            <v>N</v>
          </cell>
        </row>
        <row r="24">
          <cell r="B24">
            <v>34</v>
          </cell>
          <cell r="C24">
            <v>21</v>
          </cell>
          <cell r="D24">
            <v>0</v>
          </cell>
          <cell r="E24">
            <v>0</v>
          </cell>
          <cell r="F24">
            <v>50</v>
          </cell>
          <cell r="G24">
            <v>16</v>
          </cell>
          <cell r="H24"/>
          <cell r="I24"/>
          <cell r="J24" t="str">
            <v>N</v>
          </cell>
        </row>
        <row r="25">
          <cell r="B25">
            <v>36</v>
          </cell>
          <cell r="C25">
            <v>19</v>
          </cell>
          <cell r="D25">
            <v>0</v>
          </cell>
          <cell r="E25">
            <v>0</v>
          </cell>
          <cell r="F25">
            <v>110</v>
          </cell>
          <cell r="G25">
            <v>7</v>
          </cell>
          <cell r="H25"/>
          <cell r="I25"/>
          <cell r="J25" t="str">
            <v>N</v>
          </cell>
        </row>
        <row r="26">
          <cell r="B26">
            <v>36</v>
          </cell>
          <cell r="C26">
            <v>22</v>
          </cell>
          <cell r="D26">
            <v>0</v>
          </cell>
          <cell r="E26">
            <v>0</v>
          </cell>
          <cell r="F26">
            <v>10</v>
          </cell>
          <cell r="G26">
            <v>6</v>
          </cell>
          <cell r="H26"/>
          <cell r="I26"/>
          <cell r="J26" t="str">
            <v>N</v>
          </cell>
        </row>
        <row r="27">
          <cell r="B27">
            <v>35</v>
          </cell>
          <cell r="C27">
            <v>24</v>
          </cell>
          <cell r="D27">
            <v>0</v>
          </cell>
          <cell r="E27">
            <v>0</v>
          </cell>
          <cell r="F27">
            <v>270</v>
          </cell>
          <cell r="G27">
            <v>11</v>
          </cell>
          <cell r="H27"/>
          <cell r="I27"/>
          <cell r="J27" t="str">
            <v>N</v>
          </cell>
        </row>
        <row r="28">
          <cell r="B28">
            <v>39</v>
          </cell>
          <cell r="C28">
            <v>24</v>
          </cell>
          <cell r="D28">
            <v>0</v>
          </cell>
          <cell r="E28">
            <v>0</v>
          </cell>
          <cell r="F28">
            <v>10</v>
          </cell>
          <cell r="G28">
            <v>6</v>
          </cell>
          <cell r="H28"/>
          <cell r="I28"/>
          <cell r="J28" t="str">
            <v>N</v>
          </cell>
        </row>
        <row r="29">
          <cell r="B29">
            <v>36</v>
          </cell>
          <cell r="C29">
            <v>23</v>
          </cell>
          <cell r="D29">
            <v>0</v>
          </cell>
          <cell r="E29">
            <v>0</v>
          </cell>
          <cell r="F29">
            <v>200</v>
          </cell>
          <cell r="G29">
            <v>25</v>
          </cell>
          <cell r="H29"/>
          <cell r="I29"/>
          <cell r="J29" t="str">
            <v>N</v>
          </cell>
        </row>
        <row r="30">
          <cell r="B30">
            <v>32</v>
          </cell>
          <cell r="C30">
            <v>23</v>
          </cell>
          <cell r="D30">
            <v>0.05</v>
          </cell>
          <cell r="E30">
            <v>0</v>
          </cell>
          <cell r="F30">
            <v>220</v>
          </cell>
          <cell r="G30">
            <v>19</v>
          </cell>
          <cell r="H30"/>
          <cell r="I30"/>
          <cell r="J30" t="str">
            <v>N</v>
          </cell>
        </row>
        <row r="31">
          <cell r="B31">
            <v>34</v>
          </cell>
          <cell r="C31">
            <v>24</v>
          </cell>
          <cell r="D31">
            <v>0.06</v>
          </cell>
          <cell r="E31">
            <v>0</v>
          </cell>
          <cell r="F31">
            <v>230</v>
          </cell>
          <cell r="G31">
            <v>18</v>
          </cell>
          <cell r="H31"/>
          <cell r="I31"/>
          <cell r="J31" t="str">
            <v>N</v>
          </cell>
        </row>
        <row r="32">
          <cell r="B32">
            <v>34</v>
          </cell>
          <cell r="C32">
            <v>25</v>
          </cell>
          <cell r="D32">
            <v>0.01</v>
          </cell>
          <cell r="E32">
            <v>0</v>
          </cell>
          <cell r="F32">
            <v>260</v>
          </cell>
          <cell r="G32">
            <v>18</v>
          </cell>
          <cell r="H32"/>
          <cell r="I32"/>
          <cell r="J32" t="str">
            <v>N</v>
          </cell>
        </row>
        <row r="33">
          <cell r="B33">
            <v>36</v>
          </cell>
          <cell r="C33">
            <v>24</v>
          </cell>
          <cell r="D33">
            <v>0</v>
          </cell>
          <cell r="E33">
            <v>0</v>
          </cell>
          <cell r="F33">
            <v>320</v>
          </cell>
          <cell r="G33">
            <v>21</v>
          </cell>
          <cell r="H33"/>
          <cell r="I33"/>
          <cell r="J33" t="str">
            <v>N</v>
          </cell>
        </row>
      </sheetData>
      <sheetData sheetId="7">
        <row r="4">
          <cell r="B4">
            <v>37</v>
          </cell>
          <cell r="C4">
            <v>24</v>
          </cell>
          <cell r="D4">
            <v>0.3</v>
          </cell>
          <cell r="E4">
            <v>0</v>
          </cell>
          <cell r="F4">
            <v>30</v>
          </cell>
          <cell r="G4">
            <v>21</v>
          </cell>
          <cell r="H4"/>
          <cell r="I4"/>
          <cell r="J4" t="str">
            <v>Y</v>
          </cell>
        </row>
        <row r="5">
          <cell r="B5">
            <v>33</v>
          </cell>
          <cell r="C5">
            <v>25</v>
          </cell>
          <cell r="D5">
            <v>0.08</v>
          </cell>
          <cell r="E5">
            <v>0</v>
          </cell>
          <cell r="F5">
            <v>130</v>
          </cell>
          <cell r="G5">
            <v>16</v>
          </cell>
          <cell r="H5"/>
          <cell r="I5"/>
          <cell r="J5" t="str">
            <v>N</v>
          </cell>
        </row>
        <row r="6">
          <cell r="B6">
            <v>35</v>
          </cell>
          <cell r="C6">
            <v>25</v>
          </cell>
          <cell r="D6" t="str">
            <v>T</v>
          </cell>
          <cell r="E6">
            <v>0</v>
          </cell>
          <cell r="F6">
            <v>130</v>
          </cell>
          <cell r="G6">
            <v>11</v>
          </cell>
          <cell r="H6"/>
          <cell r="I6"/>
          <cell r="J6" t="str">
            <v>N</v>
          </cell>
        </row>
        <row r="7">
          <cell r="B7">
            <v>36</v>
          </cell>
          <cell r="C7">
            <v>25</v>
          </cell>
          <cell r="D7">
            <v>0</v>
          </cell>
          <cell r="E7">
            <v>0</v>
          </cell>
          <cell r="F7">
            <v>220</v>
          </cell>
          <cell r="G7">
            <v>13</v>
          </cell>
          <cell r="H7"/>
          <cell r="I7"/>
          <cell r="J7" t="str">
            <v>N</v>
          </cell>
        </row>
        <row r="8">
          <cell r="B8">
            <v>35</v>
          </cell>
          <cell r="C8">
            <v>25</v>
          </cell>
          <cell r="D8" t="str">
            <v>T</v>
          </cell>
          <cell r="E8">
            <v>0</v>
          </cell>
          <cell r="F8">
            <v>150</v>
          </cell>
          <cell r="G8">
            <v>15</v>
          </cell>
          <cell r="H8"/>
          <cell r="I8"/>
          <cell r="J8" t="str">
            <v>N</v>
          </cell>
        </row>
        <row r="9">
          <cell r="B9">
            <v>35</v>
          </cell>
          <cell r="C9">
            <v>23</v>
          </cell>
          <cell r="D9">
            <v>0</v>
          </cell>
          <cell r="E9">
            <v>0</v>
          </cell>
          <cell r="F9">
            <v>280</v>
          </cell>
          <cell r="G9">
            <v>12</v>
          </cell>
          <cell r="H9"/>
          <cell r="I9"/>
          <cell r="J9" t="str">
            <v>N</v>
          </cell>
        </row>
        <row r="10">
          <cell r="B10">
            <v>36</v>
          </cell>
          <cell r="C10">
            <v>24</v>
          </cell>
          <cell r="D10">
            <v>1.67</v>
          </cell>
          <cell r="E10">
            <v>0</v>
          </cell>
          <cell r="F10">
            <v>50</v>
          </cell>
          <cell r="G10">
            <v>19</v>
          </cell>
          <cell r="H10"/>
          <cell r="I10"/>
          <cell r="J10" t="str">
            <v>Y</v>
          </cell>
        </row>
        <row r="11">
          <cell r="B11">
            <v>35</v>
          </cell>
          <cell r="C11">
            <v>24</v>
          </cell>
          <cell r="D11">
            <v>0.57999999999999996</v>
          </cell>
          <cell r="E11">
            <v>0</v>
          </cell>
          <cell r="F11">
            <v>190</v>
          </cell>
          <cell r="G11">
            <v>24</v>
          </cell>
          <cell r="H11"/>
          <cell r="I11"/>
          <cell r="J11" t="str">
            <v>Y</v>
          </cell>
        </row>
        <row r="12">
          <cell r="B12">
            <v>32</v>
          </cell>
          <cell r="C12">
            <v>25</v>
          </cell>
          <cell r="D12" t="str">
            <v>T</v>
          </cell>
          <cell r="E12">
            <v>0</v>
          </cell>
          <cell r="F12">
            <v>220</v>
          </cell>
          <cell r="G12">
            <v>15</v>
          </cell>
          <cell r="H12"/>
          <cell r="I12"/>
          <cell r="J12" t="str">
            <v>N</v>
          </cell>
        </row>
        <row r="13">
          <cell r="B13">
            <v>33</v>
          </cell>
          <cell r="C13">
            <v>25</v>
          </cell>
          <cell r="D13">
            <v>0.05</v>
          </cell>
          <cell r="E13">
            <v>0</v>
          </cell>
          <cell r="F13">
            <v>300</v>
          </cell>
          <cell r="G13">
            <v>12</v>
          </cell>
          <cell r="H13"/>
          <cell r="I13"/>
          <cell r="J13" t="str">
            <v>N</v>
          </cell>
        </row>
        <row r="14">
          <cell r="B14">
            <v>34</v>
          </cell>
          <cell r="C14">
            <v>22</v>
          </cell>
          <cell r="D14">
            <v>0</v>
          </cell>
          <cell r="E14">
            <v>0</v>
          </cell>
          <cell r="F14">
            <v>320</v>
          </cell>
          <cell r="G14">
            <v>13</v>
          </cell>
          <cell r="H14"/>
          <cell r="I14"/>
          <cell r="J14" t="str">
            <v>N</v>
          </cell>
        </row>
        <row r="15">
          <cell r="B15">
            <v>35</v>
          </cell>
          <cell r="C15">
            <v>21</v>
          </cell>
          <cell r="D15">
            <v>0</v>
          </cell>
          <cell r="E15">
            <v>0</v>
          </cell>
          <cell r="F15">
            <v>340</v>
          </cell>
          <cell r="G15">
            <v>15</v>
          </cell>
          <cell r="H15"/>
          <cell r="I15"/>
          <cell r="J15" t="str">
            <v>N</v>
          </cell>
        </row>
        <row r="16">
          <cell r="B16">
            <v>36</v>
          </cell>
          <cell r="C16">
            <v>22</v>
          </cell>
          <cell r="D16">
            <v>0</v>
          </cell>
          <cell r="E16">
            <v>0</v>
          </cell>
          <cell r="F16">
            <v>210</v>
          </cell>
          <cell r="G16">
            <v>13</v>
          </cell>
          <cell r="H16"/>
          <cell r="I16"/>
          <cell r="J16" t="str">
            <v>N</v>
          </cell>
        </row>
        <row r="17">
          <cell r="B17">
            <v>36</v>
          </cell>
          <cell r="C17">
            <v>23</v>
          </cell>
          <cell r="D17">
            <v>0</v>
          </cell>
          <cell r="E17">
            <v>0</v>
          </cell>
          <cell r="F17">
            <v>200</v>
          </cell>
          <cell r="G17">
            <v>11</v>
          </cell>
          <cell r="H17"/>
          <cell r="I17"/>
          <cell r="J17" t="str">
            <v>N</v>
          </cell>
        </row>
        <row r="18">
          <cell r="B18">
            <v>36</v>
          </cell>
          <cell r="C18">
            <v>24</v>
          </cell>
          <cell r="D18" t="str">
            <v>T</v>
          </cell>
          <cell r="E18">
            <v>0</v>
          </cell>
          <cell r="F18">
            <v>120</v>
          </cell>
          <cell r="G18">
            <v>17</v>
          </cell>
          <cell r="H18"/>
          <cell r="I18"/>
          <cell r="J18" t="str">
            <v>N</v>
          </cell>
        </row>
        <row r="19">
          <cell r="B19">
            <v>34</v>
          </cell>
          <cell r="C19">
            <v>23</v>
          </cell>
          <cell r="D19">
            <v>0.04</v>
          </cell>
          <cell r="E19">
            <v>0</v>
          </cell>
          <cell r="F19">
            <v>350</v>
          </cell>
          <cell r="G19">
            <v>28</v>
          </cell>
          <cell r="H19"/>
          <cell r="I19"/>
          <cell r="J19" t="str">
            <v>Y</v>
          </cell>
        </row>
        <row r="20">
          <cell r="B20">
            <v>33</v>
          </cell>
          <cell r="C20">
            <v>23</v>
          </cell>
          <cell r="D20">
            <v>0.06</v>
          </cell>
          <cell r="E20">
            <v>0</v>
          </cell>
          <cell r="F20">
            <v>220</v>
          </cell>
          <cell r="G20">
            <v>19</v>
          </cell>
          <cell r="H20"/>
          <cell r="I20"/>
          <cell r="J20" t="str">
            <v>Y</v>
          </cell>
        </row>
        <row r="21">
          <cell r="B21">
            <v>32</v>
          </cell>
          <cell r="C21">
            <v>23</v>
          </cell>
          <cell r="D21">
            <v>0.41</v>
          </cell>
          <cell r="E21">
            <v>0</v>
          </cell>
          <cell r="F21">
            <v>200</v>
          </cell>
          <cell r="G21">
            <v>15</v>
          </cell>
          <cell r="H21"/>
          <cell r="I21"/>
          <cell r="J21" t="str">
            <v>Y</v>
          </cell>
        </row>
        <row r="22">
          <cell r="B22">
            <v>31</v>
          </cell>
          <cell r="C22">
            <v>23</v>
          </cell>
          <cell r="D22">
            <v>0.1</v>
          </cell>
          <cell r="E22">
            <v>0</v>
          </cell>
          <cell r="F22">
            <v>50</v>
          </cell>
          <cell r="G22">
            <v>16</v>
          </cell>
          <cell r="H22"/>
          <cell r="I22"/>
          <cell r="J22" t="str">
            <v>Y</v>
          </cell>
        </row>
        <row r="23">
          <cell r="B23">
            <v>29</v>
          </cell>
          <cell r="C23">
            <v>24</v>
          </cell>
          <cell r="D23">
            <v>0.1</v>
          </cell>
          <cell r="E23">
            <v>0</v>
          </cell>
          <cell r="F23">
            <v>250</v>
          </cell>
          <cell r="G23">
            <v>10</v>
          </cell>
          <cell r="H23"/>
          <cell r="I23"/>
          <cell r="J23" t="str">
            <v>N</v>
          </cell>
        </row>
        <row r="24">
          <cell r="B24">
            <v>31</v>
          </cell>
          <cell r="C24">
            <v>22</v>
          </cell>
          <cell r="D24">
            <v>0.69</v>
          </cell>
          <cell r="E24">
            <v>0</v>
          </cell>
          <cell r="F24">
            <v>10</v>
          </cell>
          <cell r="G24">
            <v>21</v>
          </cell>
          <cell r="H24"/>
          <cell r="I24"/>
          <cell r="J24" t="str">
            <v>Y</v>
          </cell>
        </row>
        <row r="25">
          <cell r="B25">
            <v>31</v>
          </cell>
          <cell r="C25">
            <v>21</v>
          </cell>
          <cell r="D25">
            <v>0</v>
          </cell>
          <cell r="E25">
            <v>0</v>
          </cell>
          <cell r="F25">
            <v>160</v>
          </cell>
          <cell r="G25">
            <v>11</v>
          </cell>
          <cell r="H25"/>
          <cell r="I25"/>
          <cell r="J25" t="str">
            <v>N</v>
          </cell>
        </row>
        <row r="26">
          <cell r="B26">
            <v>34</v>
          </cell>
          <cell r="C26">
            <v>23</v>
          </cell>
          <cell r="D26">
            <v>0</v>
          </cell>
          <cell r="E26">
            <v>0</v>
          </cell>
          <cell r="F26">
            <v>170</v>
          </cell>
          <cell r="G26">
            <v>11</v>
          </cell>
          <cell r="H26"/>
          <cell r="I26"/>
          <cell r="J26" t="str">
            <v>N</v>
          </cell>
        </row>
        <row r="27">
          <cell r="B27">
            <v>33</v>
          </cell>
          <cell r="C27">
            <v>24</v>
          </cell>
          <cell r="D27">
            <v>0.01</v>
          </cell>
          <cell r="E27">
            <v>0</v>
          </cell>
          <cell r="F27">
            <v>190</v>
          </cell>
          <cell r="G27">
            <v>27</v>
          </cell>
          <cell r="H27"/>
          <cell r="I27"/>
          <cell r="J27" t="str">
            <v>Y</v>
          </cell>
        </row>
        <row r="28">
          <cell r="B28">
            <v>34</v>
          </cell>
          <cell r="C28">
            <v>24</v>
          </cell>
          <cell r="D28">
            <v>0.04</v>
          </cell>
          <cell r="E28">
            <v>0</v>
          </cell>
          <cell r="F28">
            <v>30</v>
          </cell>
          <cell r="G28">
            <v>17</v>
          </cell>
          <cell r="H28"/>
          <cell r="I28"/>
          <cell r="J28" t="str">
            <v>Y</v>
          </cell>
        </row>
        <row r="29">
          <cell r="B29">
            <v>33</v>
          </cell>
          <cell r="C29">
            <v>23</v>
          </cell>
          <cell r="D29" t="str">
            <v>T</v>
          </cell>
          <cell r="E29">
            <v>0</v>
          </cell>
          <cell r="F29">
            <v>240</v>
          </cell>
          <cell r="G29">
            <v>13</v>
          </cell>
          <cell r="H29"/>
          <cell r="I29"/>
          <cell r="J29" t="str">
            <v>Y</v>
          </cell>
        </row>
        <row r="30">
          <cell r="B30">
            <v>33</v>
          </cell>
          <cell r="C30">
            <v>23</v>
          </cell>
          <cell r="D30">
            <v>0.06</v>
          </cell>
          <cell r="E30">
            <v>0</v>
          </cell>
          <cell r="F30">
            <v>240</v>
          </cell>
          <cell r="G30">
            <v>13</v>
          </cell>
          <cell r="H30"/>
          <cell r="I30"/>
          <cell r="J30" t="str">
            <v>Y</v>
          </cell>
        </row>
        <row r="31">
          <cell r="B31">
            <v>32</v>
          </cell>
          <cell r="C31">
            <v>24</v>
          </cell>
          <cell r="D31" t="str">
            <v>T</v>
          </cell>
          <cell r="E31">
            <v>0</v>
          </cell>
          <cell r="F31">
            <v>90</v>
          </cell>
          <cell r="G31">
            <v>10</v>
          </cell>
          <cell r="H31"/>
          <cell r="I31"/>
          <cell r="J31" t="str">
            <v>Y</v>
          </cell>
        </row>
        <row r="32">
          <cell r="B32">
            <v>34</v>
          </cell>
          <cell r="C32">
            <v>24</v>
          </cell>
          <cell r="D32" t="str">
            <v>T</v>
          </cell>
          <cell r="E32">
            <v>0</v>
          </cell>
          <cell r="F32">
            <v>260</v>
          </cell>
          <cell r="G32">
            <v>13</v>
          </cell>
          <cell r="H32"/>
          <cell r="I32"/>
          <cell r="J32" t="str">
            <v>Y</v>
          </cell>
        </row>
        <row r="33">
          <cell r="B33">
            <v>36</v>
          </cell>
          <cell r="C33">
            <v>24</v>
          </cell>
          <cell r="D33" t="str">
            <v>T</v>
          </cell>
          <cell r="E33">
            <v>0</v>
          </cell>
          <cell r="F33">
            <v>130</v>
          </cell>
          <cell r="G33">
            <v>19</v>
          </cell>
          <cell r="H33"/>
          <cell r="I33"/>
          <cell r="J33" t="str">
            <v>Y</v>
          </cell>
        </row>
        <row r="34">
          <cell r="B34">
            <v>36</v>
          </cell>
          <cell r="C34">
            <v>24</v>
          </cell>
          <cell r="D34">
            <v>0.28999999999999998</v>
          </cell>
          <cell r="E34">
            <v>0</v>
          </cell>
          <cell r="F34">
            <v>140</v>
          </cell>
          <cell r="G34">
            <v>15</v>
          </cell>
          <cell r="H34"/>
          <cell r="I34"/>
          <cell r="J34" t="str">
            <v>Y</v>
          </cell>
        </row>
      </sheetData>
      <sheetData sheetId="8">
        <row r="4">
          <cell r="B4">
            <v>35</v>
          </cell>
          <cell r="C4">
            <v>24</v>
          </cell>
          <cell r="D4">
            <v>0.14000000000000001</v>
          </cell>
          <cell r="E4">
            <v>0</v>
          </cell>
          <cell r="F4">
            <v>220</v>
          </cell>
          <cell r="G4">
            <v>12</v>
          </cell>
          <cell r="H4"/>
          <cell r="I4"/>
          <cell r="J4" t="str">
            <v>Y</v>
          </cell>
        </row>
        <row r="5">
          <cell r="B5">
            <v>34</v>
          </cell>
          <cell r="C5">
            <v>25</v>
          </cell>
          <cell r="D5">
            <v>0.02</v>
          </cell>
          <cell r="E5">
            <v>0</v>
          </cell>
          <cell r="F5">
            <v>250</v>
          </cell>
          <cell r="G5">
            <v>14</v>
          </cell>
          <cell r="H5"/>
          <cell r="I5"/>
          <cell r="J5" t="str">
            <v>Y</v>
          </cell>
        </row>
        <row r="6">
          <cell r="B6">
            <v>34</v>
          </cell>
          <cell r="C6">
            <v>23</v>
          </cell>
          <cell r="D6">
            <v>1.28</v>
          </cell>
          <cell r="E6">
            <v>0</v>
          </cell>
          <cell r="F6">
            <v>150</v>
          </cell>
          <cell r="G6">
            <v>15</v>
          </cell>
          <cell r="H6"/>
          <cell r="I6"/>
          <cell r="J6" t="str">
            <v>Y</v>
          </cell>
        </row>
        <row r="7">
          <cell r="B7">
            <v>34</v>
          </cell>
          <cell r="C7">
            <v>23</v>
          </cell>
          <cell r="D7">
            <v>0</v>
          </cell>
          <cell r="E7">
            <v>0</v>
          </cell>
          <cell r="F7">
            <v>90</v>
          </cell>
          <cell r="G7">
            <v>18</v>
          </cell>
          <cell r="H7"/>
          <cell r="I7"/>
          <cell r="J7" t="str">
            <v>N</v>
          </cell>
        </row>
        <row r="8">
          <cell r="B8">
            <v>33</v>
          </cell>
          <cell r="C8">
            <v>24</v>
          </cell>
          <cell r="D8">
            <v>0.1</v>
          </cell>
          <cell r="E8">
            <v>0</v>
          </cell>
          <cell r="F8">
            <v>20</v>
          </cell>
          <cell r="G8">
            <v>27</v>
          </cell>
          <cell r="H8"/>
          <cell r="I8"/>
          <cell r="J8" t="str">
            <v>N</v>
          </cell>
        </row>
        <row r="9">
          <cell r="B9">
            <v>35</v>
          </cell>
          <cell r="C9">
            <v>23</v>
          </cell>
          <cell r="D9">
            <v>0</v>
          </cell>
          <cell r="E9">
            <v>0</v>
          </cell>
          <cell r="F9">
            <v>20</v>
          </cell>
          <cell r="G9">
            <v>16</v>
          </cell>
          <cell r="H9"/>
          <cell r="I9"/>
          <cell r="J9" t="str">
            <v>N</v>
          </cell>
        </row>
        <row r="10">
          <cell r="B10">
            <v>36</v>
          </cell>
          <cell r="C10">
            <v>25</v>
          </cell>
          <cell r="D10">
            <v>0</v>
          </cell>
          <cell r="E10">
            <v>0</v>
          </cell>
          <cell r="F10">
            <v>350</v>
          </cell>
          <cell r="G10">
            <v>19</v>
          </cell>
          <cell r="H10"/>
          <cell r="I10"/>
          <cell r="J10" t="str">
            <v>N</v>
          </cell>
        </row>
        <row r="11">
          <cell r="B11">
            <v>36</v>
          </cell>
          <cell r="C11">
            <v>24</v>
          </cell>
          <cell r="D11">
            <v>0</v>
          </cell>
          <cell r="E11">
            <v>0</v>
          </cell>
          <cell r="F11">
            <v>230</v>
          </cell>
          <cell r="G11">
            <v>17</v>
          </cell>
          <cell r="H11"/>
          <cell r="I11"/>
          <cell r="J11" t="str">
            <v>N</v>
          </cell>
        </row>
        <row r="12">
          <cell r="B12">
            <v>34</v>
          </cell>
          <cell r="C12">
            <v>22</v>
          </cell>
          <cell r="D12">
            <v>0</v>
          </cell>
          <cell r="E12">
            <v>0</v>
          </cell>
          <cell r="F12">
            <v>360</v>
          </cell>
          <cell r="G12">
            <v>10</v>
          </cell>
          <cell r="H12"/>
          <cell r="I12"/>
          <cell r="J12" t="str">
            <v>N</v>
          </cell>
        </row>
        <row r="13">
          <cell r="B13">
            <v>36</v>
          </cell>
          <cell r="C13">
            <v>24</v>
          </cell>
          <cell r="D13">
            <v>0</v>
          </cell>
          <cell r="E13">
            <v>0</v>
          </cell>
          <cell r="F13">
            <v>350</v>
          </cell>
          <cell r="G13">
            <v>13</v>
          </cell>
          <cell r="H13"/>
          <cell r="I13"/>
          <cell r="J13" t="str">
            <v>N</v>
          </cell>
        </row>
        <row r="14">
          <cell r="B14">
            <v>35</v>
          </cell>
          <cell r="C14">
            <v>22</v>
          </cell>
          <cell r="D14">
            <v>0</v>
          </cell>
          <cell r="E14">
            <v>0</v>
          </cell>
          <cell r="F14">
            <v>330</v>
          </cell>
          <cell r="G14">
            <v>16</v>
          </cell>
          <cell r="H14"/>
          <cell r="I14"/>
          <cell r="J14" t="str">
            <v>N</v>
          </cell>
        </row>
        <row r="15">
          <cell r="B15">
            <v>36</v>
          </cell>
          <cell r="C15">
            <v>21</v>
          </cell>
          <cell r="D15">
            <v>0</v>
          </cell>
          <cell r="E15">
            <v>0</v>
          </cell>
          <cell r="F15">
            <v>20</v>
          </cell>
          <cell r="G15">
            <v>15</v>
          </cell>
          <cell r="H15"/>
          <cell r="I15"/>
          <cell r="J15" t="str">
            <v>N</v>
          </cell>
        </row>
        <row r="16">
          <cell r="B16">
            <v>36</v>
          </cell>
          <cell r="C16">
            <v>22</v>
          </cell>
          <cell r="D16">
            <v>0</v>
          </cell>
          <cell r="E16">
            <v>0</v>
          </cell>
          <cell r="F16">
            <v>10</v>
          </cell>
          <cell r="G16">
            <v>16</v>
          </cell>
          <cell r="H16"/>
          <cell r="I16"/>
          <cell r="J16" t="str">
            <v>N</v>
          </cell>
        </row>
        <row r="17">
          <cell r="B17">
            <v>36</v>
          </cell>
          <cell r="C17">
            <v>22</v>
          </cell>
          <cell r="D17">
            <v>0</v>
          </cell>
          <cell r="E17">
            <v>0</v>
          </cell>
          <cell r="F17">
            <v>10</v>
          </cell>
          <cell r="G17">
            <v>15</v>
          </cell>
          <cell r="H17"/>
          <cell r="I17"/>
          <cell r="J17" t="str">
            <v>N</v>
          </cell>
        </row>
        <row r="18">
          <cell r="B18">
            <v>35</v>
          </cell>
          <cell r="C18">
            <v>24</v>
          </cell>
          <cell r="D18">
            <v>0</v>
          </cell>
          <cell r="E18">
            <v>0</v>
          </cell>
          <cell r="F18">
            <v>80</v>
          </cell>
          <cell r="G18">
            <v>11</v>
          </cell>
          <cell r="H18"/>
          <cell r="I18"/>
          <cell r="J18" t="str">
            <v>N</v>
          </cell>
        </row>
        <row r="19">
          <cell r="B19">
            <v>35</v>
          </cell>
          <cell r="C19">
            <v>23</v>
          </cell>
          <cell r="D19">
            <v>0</v>
          </cell>
          <cell r="E19">
            <v>0</v>
          </cell>
          <cell r="F19">
            <v>140</v>
          </cell>
          <cell r="G19">
            <v>11</v>
          </cell>
          <cell r="H19"/>
          <cell r="I19"/>
          <cell r="J19" t="str">
            <v>N</v>
          </cell>
        </row>
        <row r="20">
          <cell r="B20">
            <v>36</v>
          </cell>
          <cell r="C20">
            <v>22</v>
          </cell>
          <cell r="D20">
            <v>0.01</v>
          </cell>
          <cell r="E20">
            <v>0</v>
          </cell>
          <cell r="F20">
            <v>330</v>
          </cell>
          <cell r="G20">
            <v>17</v>
          </cell>
          <cell r="H20"/>
          <cell r="I20"/>
          <cell r="J20" t="str">
            <v>N</v>
          </cell>
        </row>
        <row r="21">
          <cell r="B21">
            <v>38</v>
          </cell>
          <cell r="C21">
            <v>22</v>
          </cell>
          <cell r="D21">
            <v>0.38</v>
          </cell>
          <cell r="E21">
            <v>0</v>
          </cell>
          <cell r="F21">
            <v>10</v>
          </cell>
          <cell r="G21">
            <v>28</v>
          </cell>
          <cell r="H21"/>
          <cell r="I21"/>
          <cell r="J21" t="str">
            <v>Y</v>
          </cell>
        </row>
        <row r="22">
          <cell r="B22">
            <v>34</v>
          </cell>
          <cell r="C22">
            <v>23</v>
          </cell>
          <cell r="D22">
            <v>0.01</v>
          </cell>
          <cell r="E22">
            <v>0</v>
          </cell>
          <cell r="F22">
            <v>320</v>
          </cell>
          <cell r="G22">
            <v>16</v>
          </cell>
          <cell r="H22"/>
          <cell r="I22"/>
          <cell r="J22" t="str">
            <v>N</v>
          </cell>
        </row>
        <row r="23">
          <cell r="B23">
            <v>34</v>
          </cell>
          <cell r="C23">
            <v>21</v>
          </cell>
          <cell r="D23">
            <v>0</v>
          </cell>
          <cell r="E23">
            <v>0</v>
          </cell>
          <cell r="F23">
            <v>330</v>
          </cell>
          <cell r="G23">
            <v>14</v>
          </cell>
          <cell r="H23"/>
          <cell r="I23"/>
          <cell r="J23" t="str">
            <v>N</v>
          </cell>
        </row>
        <row r="24">
          <cell r="B24">
            <v>34</v>
          </cell>
          <cell r="C24">
            <v>22</v>
          </cell>
          <cell r="D24">
            <v>0.35</v>
          </cell>
          <cell r="E24">
            <v>0</v>
          </cell>
          <cell r="F24">
            <v>10</v>
          </cell>
          <cell r="G24">
            <v>19</v>
          </cell>
          <cell r="H24"/>
          <cell r="I24"/>
          <cell r="J24" t="str">
            <v>N</v>
          </cell>
        </row>
        <row r="25">
          <cell r="B25">
            <v>32</v>
          </cell>
          <cell r="C25">
            <v>23</v>
          </cell>
          <cell r="D25">
            <v>0.24</v>
          </cell>
          <cell r="E25">
            <v>0</v>
          </cell>
          <cell r="F25">
            <v>80</v>
          </cell>
          <cell r="G25">
            <v>24</v>
          </cell>
          <cell r="H25"/>
          <cell r="I25"/>
          <cell r="J25" t="str">
            <v>N</v>
          </cell>
        </row>
        <row r="26">
          <cell r="B26">
            <v>31</v>
          </cell>
          <cell r="C26">
            <v>21</v>
          </cell>
          <cell r="D26">
            <v>0</v>
          </cell>
          <cell r="E26">
            <v>0</v>
          </cell>
          <cell r="F26">
            <v>70</v>
          </cell>
          <cell r="G26">
            <v>20</v>
          </cell>
          <cell r="H26"/>
          <cell r="I26"/>
          <cell r="J26" t="str">
            <v>N</v>
          </cell>
        </row>
        <row r="27">
          <cell r="B27">
            <v>32</v>
          </cell>
          <cell r="C27">
            <v>22</v>
          </cell>
          <cell r="D27">
            <v>0</v>
          </cell>
          <cell r="E27">
            <v>0</v>
          </cell>
          <cell r="F27">
            <v>90</v>
          </cell>
          <cell r="G27">
            <v>17</v>
          </cell>
          <cell r="H27"/>
          <cell r="I27"/>
          <cell r="J27" t="str">
            <v>N</v>
          </cell>
        </row>
        <row r="28">
          <cell r="B28">
            <v>34</v>
          </cell>
          <cell r="C28">
            <v>22</v>
          </cell>
          <cell r="D28">
            <v>0</v>
          </cell>
          <cell r="E28">
            <v>0</v>
          </cell>
          <cell r="F28">
            <v>40</v>
          </cell>
          <cell r="G28">
            <v>17</v>
          </cell>
          <cell r="H28"/>
          <cell r="I28"/>
          <cell r="J28" t="str">
            <v>N</v>
          </cell>
        </row>
        <row r="29">
          <cell r="B29">
            <v>35</v>
          </cell>
          <cell r="C29">
            <v>22</v>
          </cell>
          <cell r="D29">
            <v>0</v>
          </cell>
          <cell r="E29">
            <v>0</v>
          </cell>
          <cell r="F29">
            <v>50</v>
          </cell>
          <cell r="G29">
            <v>12</v>
          </cell>
          <cell r="H29"/>
          <cell r="I29"/>
          <cell r="J29" t="str">
            <v>N</v>
          </cell>
        </row>
        <row r="30">
          <cell r="B30">
            <v>35</v>
          </cell>
          <cell r="C30">
            <v>23</v>
          </cell>
          <cell r="D30">
            <v>0.04</v>
          </cell>
          <cell r="E30">
            <v>0</v>
          </cell>
          <cell r="F30">
            <v>200</v>
          </cell>
          <cell r="G30">
            <v>15</v>
          </cell>
          <cell r="H30"/>
          <cell r="I30"/>
          <cell r="J30" t="str">
            <v>N</v>
          </cell>
        </row>
        <row r="31">
          <cell r="B31">
            <v>36</v>
          </cell>
          <cell r="C31">
            <v>23</v>
          </cell>
          <cell r="D31">
            <v>0</v>
          </cell>
          <cell r="E31">
            <v>0</v>
          </cell>
          <cell r="F31">
            <v>230</v>
          </cell>
          <cell r="G31">
            <v>18</v>
          </cell>
          <cell r="H31"/>
          <cell r="I31"/>
          <cell r="J31" t="str">
            <v>N</v>
          </cell>
        </row>
        <row r="32">
          <cell r="B32">
            <v>36</v>
          </cell>
          <cell r="C32">
            <v>23</v>
          </cell>
          <cell r="D32">
            <v>0</v>
          </cell>
          <cell r="E32">
            <v>0</v>
          </cell>
          <cell r="F32">
            <v>190</v>
          </cell>
          <cell r="G32">
            <v>14</v>
          </cell>
          <cell r="H32"/>
          <cell r="I32"/>
          <cell r="J32" t="str">
            <v>N</v>
          </cell>
        </row>
        <row r="33">
          <cell r="B33">
            <v>36</v>
          </cell>
          <cell r="C33">
            <v>23</v>
          </cell>
          <cell r="D33">
            <v>0</v>
          </cell>
          <cell r="E33">
            <v>0</v>
          </cell>
          <cell r="F33">
            <v>170</v>
          </cell>
          <cell r="G33">
            <v>14</v>
          </cell>
          <cell r="H33"/>
          <cell r="I33"/>
          <cell r="J33" t="str">
            <v>N</v>
          </cell>
        </row>
        <row r="34">
          <cell r="B34">
            <v>36</v>
          </cell>
          <cell r="C34">
            <v>22</v>
          </cell>
          <cell r="D34">
            <v>0</v>
          </cell>
          <cell r="E34">
            <v>0</v>
          </cell>
          <cell r="F34">
            <v>120</v>
          </cell>
          <cell r="G34">
            <v>13</v>
          </cell>
          <cell r="H34"/>
          <cell r="I34"/>
          <cell r="J34" t="str">
            <v>N</v>
          </cell>
        </row>
      </sheetData>
      <sheetData sheetId="9">
        <row r="4">
          <cell r="B4">
            <v>36</v>
          </cell>
          <cell r="C4">
            <v>22</v>
          </cell>
          <cell r="D4">
            <v>0</v>
          </cell>
          <cell r="E4">
            <v>0</v>
          </cell>
          <cell r="F4">
            <v>120</v>
          </cell>
          <cell r="G4">
            <v>10</v>
          </cell>
          <cell r="H4"/>
          <cell r="I4"/>
          <cell r="J4" t="str">
            <v>N</v>
          </cell>
        </row>
        <row r="5">
          <cell r="B5">
            <v>37</v>
          </cell>
          <cell r="C5">
            <v>23</v>
          </cell>
          <cell r="D5">
            <v>0</v>
          </cell>
          <cell r="E5">
            <v>0</v>
          </cell>
          <cell r="F5">
            <v>360</v>
          </cell>
          <cell r="G5">
            <v>13</v>
          </cell>
          <cell r="H5"/>
          <cell r="I5"/>
          <cell r="J5" t="str">
            <v>N</v>
          </cell>
        </row>
        <row r="6">
          <cell r="B6">
            <v>34</v>
          </cell>
          <cell r="C6">
            <v>25</v>
          </cell>
          <cell r="D6">
            <v>0</v>
          </cell>
          <cell r="E6">
            <v>0</v>
          </cell>
          <cell r="F6">
            <v>60</v>
          </cell>
          <cell r="G6">
            <v>23</v>
          </cell>
          <cell r="H6"/>
          <cell r="I6"/>
          <cell r="J6" t="str">
            <v>N</v>
          </cell>
        </row>
        <row r="7">
          <cell r="B7">
            <v>31</v>
          </cell>
          <cell r="C7">
            <v>23</v>
          </cell>
          <cell r="D7" t="str">
            <v>T</v>
          </cell>
          <cell r="E7">
            <v>0</v>
          </cell>
          <cell r="F7">
            <v>90</v>
          </cell>
          <cell r="G7">
            <v>19</v>
          </cell>
          <cell r="H7"/>
          <cell r="I7"/>
          <cell r="J7" t="str">
            <v>N</v>
          </cell>
        </row>
        <row r="8">
          <cell r="B8">
            <v>30</v>
          </cell>
          <cell r="C8">
            <v>24</v>
          </cell>
          <cell r="D8" t="str">
            <v>T</v>
          </cell>
          <cell r="E8">
            <v>0</v>
          </cell>
          <cell r="F8">
            <v>90</v>
          </cell>
          <cell r="G8">
            <v>16</v>
          </cell>
          <cell r="H8"/>
          <cell r="I8"/>
          <cell r="J8" t="str">
            <v>N</v>
          </cell>
        </row>
        <row r="9">
          <cell r="B9">
            <v>26</v>
          </cell>
          <cell r="C9">
            <v>22</v>
          </cell>
          <cell r="D9">
            <v>0.39</v>
          </cell>
          <cell r="E9">
            <v>0</v>
          </cell>
          <cell r="F9">
            <v>60</v>
          </cell>
          <cell r="G9">
            <v>14</v>
          </cell>
          <cell r="H9"/>
          <cell r="I9"/>
          <cell r="J9" t="str">
            <v>N</v>
          </cell>
        </row>
        <row r="10">
          <cell r="B10">
            <v>25</v>
          </cell>
          <cell r="C10">
            <v>21</v>
          </cell>
          <cell r="D10">
            <v>0.19</v>
          </cell>
          <cell r="E10">
            <v>0</v>
          </cell>
          <cell r="F10">
            <v>60</v>
          </cell>
          <cell r="G10">
            <v>12</v>
          </cell>
          <cell r="H10"/>
          <cell r="I10"/>
          <cell r="J10" t="str">
            <v>N</v>
          </cell>
        </row>
        <row r="11">
          <cell r="B11">
            <v>28</v>
          </cell>
          <cell r="C11">
            <v>21</v>
          </cell>
          <cell r="D11">
            <v>0</v>
          </cell>
          <cell r="E11">
            <v>0</v>
          </cell>
          <cell r="F11">
            <v>120</v>
          </cell>
          <cell r="G11">
            <v>12</v>
          </cell>
          <cell r="H11"/>
          <cell r="I11"/>
          <cell r="J11" t="str">
            <v>N</v>
          </cell>
        </row>
        <row r="12">
          <cell r="B12">
            <v>27</v>
          </cell>
          <cell r="C12">
            <v>23</v>
          </cell>
          <cell r="D12">
            <v>0</v>
          </cell>
          <cell r="E12">
            <v>0</v>
          </cell>
          <cell r="F12">
            <v>80</v>
          </cell>
          <cell r="G12">
            <v>14</v>
          </cell>
          <cell r="H12"/>
          <cell r="I12"/>
          <cell r="J12" t="str">
            <v>N</v>
          </cell>
        </row>
        <row r="13">
          <cell r="B13">
            <v>28</v>
          </cell>
          <cell r="C13">
            <v>21</v>
          </cell>
          <cell r="D13" t="str">
            <v>T</v>
          </cell>
          <cell r="E13">
            <v>0</v>
          </cell>
          <cell r="F13">
            <v>80</v>
          </cell>
          <cell r="G13">
            <v>16</v>
          </cell>
          <cell r="H13"/>
          <cell r="I13"/>
          <cell r="J13" t="str">
            <v>N</v>
          </cell>
        </row>
        <row r="14">
          <cell r="B14">
            <v>24</v>
          </cell>
          <cell r="C14">
            <v>21</v>
          </cell>
          <cell r="D14">
            <v>2.65</v>
          </cell>
          <cell r="E14">
            <v>0</v>
          </cell>
          <cell r="F14">
            <v>80</v>
          </cell>
          <cell r="G14">
            <v>22</v>
          </cell>
          <cell r="H14"/>
          <cell r="I14"/>
          <cell r="J14" t="str">
            <v>N</v>
          </cell>
        </row>
        <row r="15">
          <cell r="B15">
            <v>28</v>
          </cell>
          <cell r="C15">
            <v>23</v>
          </cell>
          <cell r="D15">
            <v>1.24</v>
          </cell>
          <cell r="E15">
            <v>0</v>
          </cell>
          <cell r="F15">
            <v>100</v>
          </cell>
          <cell r="G15">
            <v>29</v>
          </cell>
          <cell r="H15"/>
          <cell r="I15"/>
          <cell r="J15" t="str">
            <v>N</v>
          </cell>
        </row>
        <row r="16">
          <cell r="B16">
            <v>29</v>
          </cell>
          <cell r="C16">
            <v>23</v>
          </cell>
          <cell r="D16">
            <v>1.05</v>
          </cell>
          <cell r="E16">
            <v>0</v>
          </cell>
          <cell r="F16">
            <v>150</v>
          </cell>
          <cell r="G16">
            <v>14</v>
          </cell>
          <cell r="H16"/>
          <cell r="I16"/>
          <cell r="J16" t="str">
            <v>Y</v>
          </cell>
        </row>
        <row r="17">
          <cell r="B17">
            <v>32</v>
          </cell>
          <cell r="C17">
            <v>23</v>
          </cell>
          <cell r="D17">
            <v>0.01</v>
          </cell>
          <cell r="E17">
            <v>0</v>
          </cell>
          <cell r="F17">
            <v>40</v>
          </cell>
          <cell r="G17">
            <v>16</v>
          </cell>
          <cell r="H17"/>
          <cell r="I17"/>
          <cell r="J17" t="str">
            <v>N</v>
          </cell>
        </row>
        <row r="18">
          <cell r="B18">
            <v>27</v>
          </cell>
          <cell r="C18">
            <v>22</v>
          </cell>
          <cell r="D18">
            <v>0.05</v>
          </cell>
          <cell r="E18">
            <v>0</v>
          </cell>
          <cell r="F18">
            <v>110</v>
          </cell>
          <cell r="G18">
            <v>15</v>
          </cell>
          <cell r="H18"/>
          <cell r="I18"/>
          <cell r="J18" t="str">
            <v>Y</v>
          </cell>
        </row>
        <row r="19">
          <cell r="B19">
            <v>27</v>
          </cell>
          <cell r="C19">
            <v>22</v>
          </cell>
          <cell r="D19">
            <v>0</v>
          </cell>
          <cell r="E19">
            <v>0</v>
          </cell>
          <cell r="F19">
            <v>70</v>
          </cell>
          <cell r="G19">
            <v>19</v>
          </cell>
          <cell r="H19"/>
          <cell r="I19"/>
          <cell r="J19" t="str">
            <v>N</v>
          </cell>
        </row>
        <row r="20">
          <cell r="B20">
            <v>31</v>
          </cell>
          <cell r="C20">
            <v>21</v>
          </cell>
          <cell r="D20">
            <v>0</v>
          </cell>
          <cell r="E20">
            <v>0</v>
          </cell>
          <cell r="F20">
            <v>230</v>
          </cell>
          <cell r="G20">
            <v>17</v>
          </cell>
          <cell r="H20"/>
          <cell r="I20"/>
          <cell r="J20" t="str">
            <v>N</v>
          </cell>
        </row>
        <row r="21">
          <cell r="B21">
            <v>32</v>
          </cell>
          <cell r="C21">
            <v>20</v>
          </cell>
          <cell r="D21">
            <v>0</v>
          </cell>
          <cell r="E21">
            <v>0</v>
          </cell>
          <cell r="F21">
            <v>360</v>
          </cell>
          <cell r="G21">
            <v>11</v>
          </cell>
          <cell r="H21"/>
          <cell r="I21"/>
          <cell r="J21" t="str">
            <v>N</v>
          </cell>
        </row>
        <row r="22">
          <cell r="B22">
            <v>33</v>
          </cell>
          <cell r="C22">
            <v>20</v>
          </cell>
          <cell r="D22">
            <v>0</v>
          </cell>
          <cell r="E22">
            <v>0</v>
          </cell>
          <cell r="F22">
            <v>10</v>
          </cell>
          <cell r="G22">
            <v>15</v>
          </cell>
          <cell r="H22"/>
          <cell r="I22"/>
          <cell r="J22" t="str">
            <v>N</v>
          </cell>
        </row>
        <row r="23">
          <cell r="B23">
            <v>33</v>
          </cell>
          <cell r="C23">
            <v>20</v>
          </cell>
          <cell r="D23">
            <v>0</v>
          </cell>
          <cell r="E23">
            <v>0</v>
          </cell>
          <cell r="F23">
            <v>80</v>
          </cell>
          <cell r="G23">
            <v>14</v>
          </cell>
          <cell r="H23"/>
          <cell r="I23"/>
          <cell r="J23" t="str">
            <v>N</v>
          </cell>
        </row>
        <row r="24">
          <cell r="B24">
            <v>33</v>
          </cell>
          <cell r="C24">
            <v>20</v>
          </cell>
          <cell r="D24">
            <v>0</v>
          </cell>
          <cell r="E24">
            <v>0</v>
          </cell>
          <cell r="F24">
            <v>100</v>
          </cell>
          <cell r="G24">
            <v>12</v>
          </cell>
          <cell r="H24"/>
          <cell r="I24"/>
          <cell r="J24" t="str">
            <v>N</v>
          </cell>
        </row>
        <row r="25">
          <cell r="B25">
            <v>34</v>
          </cell>
          <cell r="C25">
            <v>20</v>
          </cell>
          <cell r="D25">
            <v>0</v>
          </cell>
          <cell r="E25">
            <v>0</v>
          </cell>
          <cell r="F25">
            <v>360</v>
          </cell>
          <cell r="G25">
            <v>15</v>
          </cell>
          <cell r="H25"/>
          <cell r="I25"/>
          <cell r="J25" t="str">
            <v>N</v>
          </cell>
        </row>
        <row r="26">
          <cell r="B26">
            <v>35</v>
          </cell>
          <cell r="C26">
            <v>21</v>
          </cell>
          <cell r="D26">
            <v>0</v>
          </cell>
          <cell r="E26">
            <v>0</v>
          </cell>
          <cell r="F26">
            <v>70</v>
          </cell>
          <cell r="G26">
            <v>8</v>
          </cell>
          <cell r="H26"/>
          <cell r="I26"/>
          <cell r="J26" t="str">
            <v>N</v>
          </cell>
        </row>
        <row r="27">
          <cell r="B27">
            <v>33</v>
          </cell>
          <cell r="C27">
            <v>21</v>
          </cell>
          <cell r="D27">
            <v>0</v>
          </cell>
          <cell r="E27">
            <v>0</v>
          </cell>
          <cell r="F27">
            <v>160</v>
          </cell>
          <cell r="G27">
            <v>15</v>
          </cell>
          <cell r="H27"/>
          <cell r="I27"/>
          <cell r="J27" t="str">
            <v>N</v>
          </cell>
        </row>
        <row r="28">
          <cell r="B28">
            <v>32</v>
          </cell>
          <cell r="C28">
            <v>22</v>
          </cell>
          <cell r="D28">
            <v>0.27</v>
          </cell>
          <cell r="E28">
            <v>0</v>
          </cell>
          <cell r="F28">
            <v>160</v>
          </cell>
          <cell r="G28">
            <v>18</v>
          </cell>
          <cell r="H28"/>
          <cell r="I28"/>
          <cell r="J28" t="str">
            <v>Y</v>
          </cell>
        </row>
        <row r="29">
          <cell r="B29">
            <v>25</v>
          </cell>
          <cell r="C29">
            <v>21</v>
          </cell>
          <cell r="D29">
            <v>4.6900000000000004</v>
          </cell>
          <cell r="E29">
            <v>0</v>
          </cell>
          <cell r="F29">
            <v>330</v>
          </cell>
          <cell r="G29">
            <v>28</v>
          </cell>
          <cell r="H29"/>
          <cell r="I29"/>
          <cell r="J29" t="str">
            <v>N</v>
          </cell>
        </row>
        <row r="30">
          <cell r="B30">
            <v>29</v>
          </cell>
          <cell r="C30">
            <v>19</v>
          </cell>
          <cell r="D30">
            <v>0.13</v>
          </cell>
          <cell r="E30">
            <v>0</v>
          </cell>
          <cell r="F30">
            <v>330</v>
          </cell>
          <cell r="G30">
            <v>28</v>
          </cell>
          <cell r="H30"/>
          <cell r="I30"/>
          <cell r="J30" t="str">
            <v>N</v>
          </cell>
        </row>
        <row r="31">
          <cell r="B31">
            <v>30</v>
          </cell>
          <cell r="C31">
            <v>17</v>
          </cell>
          <cell r="D31">
            <v>0</v>
          </cell>
          <cell r="E31">
            <v>0</v>
          </cell>
          <cell r="F31">
            <v>230</v>
          </cell>
          <cell r="G31">
            <v>20</v>
          </cell>
          <cell r="H31"/>
          <cell r="I31"/>
          <cell r="J31" t="str">
            <v>N</v>
          </cell>
        </row>
        <row r="32">
          <cell r="B32">
            <v>31</v>
          </cell>
          <cell r="C32">
            <v>19</v>
          </cell>
          <cell r="D32">
            <v>0</v>
          </cell>
          <cell r="E32">
            <v>0</v>
          </cell>
          <cell r="F32">
            <v>190</v>
          </cell>
          <cell r="G32">
            <v>14</v>
          </cell>
          <cell r="H32"/>
          <cell r="I32"/>
          <cell r="J32" t="str">
            <v>N</v>
          </cell>
        </row>
        <row r="33">
          <cell r="B33">
            <v>32</v>
          </cell>
          <cell r="C33">
            <v>18</v>
          </cell>
          <cell r="D33">
            <v>0</v>
          </cell>
          <cell r="E33">
            <v>0</v>
          </cell>
          <cell r="F33">
            <v>220</v>
          </cell>
          <cell r="G33">
            <v>13</v>
          </cell>
          <cell r="H33"/>
          <cell r="I33"/>
          <cell r="J33" t="str">
            <v>N</v>
          </cell>
        </row>
      </sheetData>
      <sheetData sheetId="10">
        <row r="4">
          <cell r="B4">
            <v>31</v>
          </cell>
          <cell r="C4">
            <v>20</v>
          </cell>
          <cell r="D4">
            <v>0</v>
          </cell>
          <cell r="E4">
            <v>0</v>
          </cell>
          <cell r="F4">
            <v>10</v>
          </cell>
          <cell r="G4">
            <v>14</v>
          </cell>
          <cell r="H4"/>
          <cell r="I4"/>
          <cell r="J4" t="str">
            <v>N</v>
          </cell>
        </row>
        <row r="5">
          <cell r="B5">
            <v>31</v>
          </cell>
          <cell r="C5">
            <v>19</v>
          </cell>
          <cell r="D5">
            <v>0</v>
          </cell>
          <cell r="E5">
            <v>0</v>
          </cell>
          <cell r="F5">
            <v>10</v>
          </cell>
          <cell r="G5">
            <v>13</v>
          </cell>
          <cell r="H5"/>
          <cell r="I5"/>
          <cell r="J5" t="str">
            <v>N</v>
          </cell>
        </row>
        <row r="6">
          <cell r="B6">
            <v>32</v>
          </cell>
          <cell r="C6">
            <v>18</v>
          </cell>
          <cell r="D6" t="str">
            <v>T</v>
          </cell>
          <cell r="E6">
            <v>0</v>
          </cell>
          <cell r="F6">
            <v>100</v>
          </cell>
          <cell r="G6">
            <v>12</v>
          </cell>
          <cell r="H6"/>
          <cell r="I6"/>
          <cell r="J6" t="str">
            <v>N</v>
          </cell>
        </row>
        <row r="7">
          <cell r="B7">
            <v>27</v>
          </cell>
          <cell r="C7">
            <v>22</v>
          </cell>
          <cell r="D7" t="str">
            <v>T</v>
          </cell>
          <cell r="E7">
            <v>0</v>
          </cell>
          <cell r="F7">
            <v>20</v>
          </cell>
          <cell r="G7">
            <v>15</v>
          </cell>
          <cell r="H7"/>
          <cell r="I7"/>
          <cell r="J7" t="str">
            <v>N</v>
          </cell>
        </row>
        <row r="8">
          <cell r="B8">
            <v>29</v>
          </cell>
          <cell r="C8">
            <v>22</v>
          </cell>
          <cell r="D8">
            <v>0</v>
          </cell>
          <cell r="E8">
            <v>0</v>
          </cell>
          <cell r="F8">
            <v>90</v>
          </cell>
          <cell r="G8">
            <v>18</v>
          </cell>
          <cell r="H8"/>
          <cell r="I8"/>
          <cell r="J8" t="str">
            <v>N</v>
          </cell>
        </row>
        <row r="9">
          <cell r="B9">
            <v>29</v>
          </cell>
          <cell r="C9">
            <v>22</v>
          </cell>
          <cell r="D9">
            <v>0</v>
          </cell>
          <cell r="E9">
            <v>0</v>
          </cell>
          <cell r="F9">
            <v>60</v>
          </cell>
          <cell r="G9">
            <v>19</v>
          </cell>
          <cell r="H9"/>
          <cell r="I9"/>
          <cell r="J9" t="str">
            <v>N</v>
          </cell>
        </row>
        <row r="10">
          <cell r="B10">
            <v>31</v>
          </cell>
          <cell r="C10">
            <v>19</v>
          </cell>
          <cell r="D10">
            <v>0</v>
          </cell>
          <cell r="E10">
            <v>0</v>
          </cell>
          <cell r="F10">
            <v>30</v>
          </cell>
          <cell r="G10">
            <v>17</v>
          </cell>
          <cell r="H10"/>
          <cell r="I10"/>
          <cell r="J10" t="str">
            <v>N</v>
          </cell>
        </row>
        <row r="11">
          <cell r="B11">
            <v>31</v>
          </cell>
          <cell r="C11">
            <v>18</v>
          </cell>
          <cell r="D11">
            <v>0</v>
          </cell>
          <cell r="E11">
            <v>0</v>
          </cell>
          <cell r="F11">
            <v>30</v>
          </cell>
          <cell r="G11">
            <v>13</v>
          </cell>
          <cell r="H11"/>
          <cell r="I11"/>
          <cell r="J11" t="str">
            <v>N</v>
          </cell>
        </row>
        <row r="12">
          <cell r="B12">
            <v>29</v>
          </cell>
          <cell r="C12">
            <v>18</v>
          </cell>
          <cell r="D12">
            <v>0</v>
          </cell>
          <cell r="E12">
            <v>0</v>
          </cell>
          <cell r="F12">
            <v>50</v>
          </cell>
          <cell r="G12">
            <v>24</v>
          </cell>
          <cell r="H12"/>
          <cell r="I12"/>
          <cell r="J12" t="str">
            <v>N</v>
          </cell>
        </row>
        <row r="13">
          <cell r="B13">
            <v>28</v>
          </cell>
          <cell r="C13">
            <v>12</v>
          </cell>
          <cell r="D13">
            <v>0</v>
          </cell>
          <cell r="E13">
            <v>0</v>
          </cell>
          <cell r="F13">
            <v>40</v>
          </cell>
          <cell r="G13">
            <v>18</v>
          </cell>
          <cell r="H13"/>
          <cell r="I13"/>
          <cell r="J13" t="str">
            <v>N</v>
          </cell>
        </row>
        <row r="14">
          <cell r="B14">
            <v>26</v>
          </cell>
          <cell r="C14">
            <v>10</v>
          </cell>
          <cell r="D14">
            <v>0</v>
          </cell>
          <cell r="E14">
            <v>0</v>
          </cell>
          <cell r="F14">
            <v>90</v>
          </cell>
          <cell r="G14">
            <v>13</v>
          </cell>
          <cell r="H14"/>
          <cell r="I14"/>
          <cell r="J14" t="str">
            <v>N</v>
          </cell>
        </row>
        <row r="15">
          <cell r="B15">
            <v>27</v>
          </cell>
          <cell r="C15">
            <v>9</v>
          </cell>
          <cell r="D15">
            <v>0</v>
          </cell>
          <cell r="E15">
            <v>0</v>
          </cell>
          <cell r="F15">
            <v>40</v>
          </cell>
          <cell r="G15">
            <v>11</v>
          </cell>
          <cell r="H15"/>
          <cell r="I15"/>
          <cell r="J15" t="str">
            <v>N</v>
          </cell>
        </row>
        <row r="16">
          <cell r="B16">
            <v>30</v>
          </cell>
          <cell r="C16">
            <v>9</v>
          </cell>
          <cell r="D16">
            <v>0</v>
          </cell>
          <cell r="E16">
            <v>0</v>
          </cell>
          <cell r="F16">
            <v>270</v>
          </cell>
          <cell r="G16">
            <v>9</v>
          </cell>
          <cell r="H16"/>
          <cell r="I16"/>
          <cell r="J16" t="str">
            <v>N</v>
          </cell>
        </row>
        <row r="17">
          <cell r="B17">
            <v>31</v>
          </cell>
          <cell r="C17">
            <v>13</v>
          </cell>
          <cell r="D17">
            <v>0</v>
          </cell>
          <cell r="E17">
            <v>0</v>
          </cell>
          <cell r="F17">
            <v>320</v>
          </cell>
          <cell r="G17">
            <v>16</v>
          </cell>
          <cell r="H17"/>
          <cell r="I17"/>
          <cell r="J17" t="str">
            <v>N</v>
          </cell>
        </row>
        <row r="18">
          <cell r="B18">
            <v>23</v>
          </cell>
          <cell r="C18">
            <v>10</v>
          </cell>
          <cell r="D18">
            <v>0</v>
          </cell>
          <cell r="E18">
            <v>0</v>
          </cell>
          <cell r="F18">
            <v>40</v>
          </cell>
          <cell r="G18">
            <v>17</v>
          </cell>
          <cell r="H18"/>
          <cell r="I18"/>
          <cell r="J18" t="str">
            <v>N</v>
          </cell>
        </row>
        <row r="19">
          <cell r="B19">
            <v>20</v>
          </cell>
          <cell r="C19">
            <v>8</v>
          </cell>
          <cell r="D19">
            <v>0</v>
          </cell>
          <cell r="E19">
            <v>0</v>
          </cell>
          <cell r="F19">
            <v>10</v>
          </cell>
          <cell r="G19">
            <v>22</v>
          </cell>
          <cell r="H19"/>
          <cell r="I19"/>
          <cell r="J19" t="str">
            <v>N</v>
          </cell>
        </row>
        <row r="20">
          <cell r="B20">
            <v>21</v>
          </cell>
          <cell r="C20">
            <v>5</v>
          </cell>
          <cell r="D20">
            <v>0</v>
          </cell>
          <cell r="E20">
            <v>0</v>
          </cell>
          <cell r="F20">
            <v>80</v>
          </cell>
          <cell r="G20">
            <v>14</v>
          </cell>
          <cell r="H20"/>
          <cell r="I20"/>
          <cell r="J20" t="str">
            <v>N</v>
          </cell>
        </row>
        <row r="21">
          <cell r="B21">
            <v>23</v>
          </cell>
          <cell r="C21">
            <v>4</v>
          </cell>
          <cell r="D21">
            <v>0</v>
          </cell>
          <cell r="E21">
            <v>0</v>
          </cell>
          <cell r="F21">
            <v>70</v>
          </cell>
          <cell r="G21">
            <v>17</v>
          </cell>
          <cell r="H21"/>
          <cell r="I21"/>
          <cell r="J21" t="str">
            <v>N</v>
          </cell>
        </row>
        <row r="22">
          <cell r="B22">
            <v>25</v>
          </cell>
          <cell r="C22">
            <v>10</v>
          </cell>
          <cell r="D22">
            <v>0</v>
          </cell>
          <cell r="E22">
            <v>0</v>
          </cell>
          <cell r="F22">
            <v>20</v>
          </cell>
          <cell r="G22">
            <v>18</v>
          </cell>
          <cell r="H22"/>
          <cell r="I22"/>
          <cell r="J22" t="str">
            <v>N</v>
          </cell>
        </row>
        <row r="23">
          <cell r="B23">
            <v>26</v>
          </cell>
          <cell r="C23">
            <v>10</v>
          </cell>
          <cell r="D23">
            <v>0</v>
          </cell>
          <cell r="E23">
            <v>0</v>
          </cell>
          <cell r="F23">
            <v>50</v>
          </cell>
          <cell r="G23">
            <v>15</v>
          </cell>
          <cell r="H23"/>
          <cell r="I23"/>
          <cell r="J23" t="str">
            <v>N</v>
          </cell>
        </row>
        <row r="24">
          <cell r="B24">
            <v>27</v>
          </cell>
          <cell r="C24">
            <v>9</v>
          </cell>
          <cell r="D24">
            <v>0</v>
          </cell>
          <cell r="E24">
            <v>0</v>
          </cell>
          <cell r="F24">
            <v>90</v>
          </cell>
          <cell r="G24">
            <v>17</v>
          </cell>
          <cell r="H24"/>
          <cell r="I24"/>
          <cell r="J24" t="str">
            <v>N</v>
          </cell>
        </row>
        <row r="25">
          <cell r="B25">
            <v>29</v>
          </cell>
          <cell r="C25">
            <v>10</v>
          </cell>
          <cell r="D25">
            <v>0</v>
          </cell>
          <cell r="E25">
            <v>0</v>
          </cell>
          <cell r="F25">
            <v>110</v>
          </cell>
          <cell r="G25">
            <v>13</v>
          </cell>
          <cell r="H25"/>
          <cell r="I25"/>
          <cell r="J25" t="str">
            <v>N</v>
          </cell>
        </row>
        <row r="26">
          <cell r="B26">
            <v>30</v>
          </cell>
          <cell r="C26">
            <v>14</v>
          </cell>
          <cell r="D26">
            <v>0</v>
          </cell>
          <cell r="E26">
            <v>0</v>
          </cell>
          <cell r="F26">
            <v>20</v>
          </cell>
          <cell r="G26">
            <v>12</v>
          </cell>
          <cell r="H26"/>
          <cell r="I26"/>
          <cell r="J26" t="str">
            <v>N</v>
          </cell>
        </row>
        <row r="27">
          <cell r="B27">
            <v>31</v>
          </cell>
          <cell r="C27">
            <v>12</v>
          </cell>
          <cell r="D27">
            <v>0</v>
          </cell>
          <cell r="E27">
            <v>0</v>
          </cell>
          <cell r="F27">
            <v>40</v>
          </cell>
          <cell r="G27">
            <v>12</v>
          </cell>
          <cell r="H27"/>
          <cell r="I27"/>
          <cell r="J27" t="str">
            <v>N</v>
          </cell>
        </row>
        <row r="28">
          <cell r="B28">
            <v>31</v>
          </cell>
          <cell r="C28">
            <v>14</v>
          </cell>
          <cell r="D28">
            <v>0</v>
          </cell>
          <cell r="E28">
            <v>0</v>
          </cell>
          <cell r="F28">
            <v>220</v>
          </cell>
          <cell r="G28">
            <v>11</v>
          </cell>
          <cell r="H28"/>
          <cell r="I28"/>
          <cell r="J28" t="str">
            <v>N</v>
          </cell>
        </row>
        <row r="29">
          <cell r="B29">
            <v>32</v>
          </cell>
          <cell r="C29">
            <v>14</v>
          </cell>
          <cell r="D29">
            <v>0</v>
          </cell>
          <cell r="E29">
            <v>0</v>
          </cell>
          <cell r="F29">
            <v>330</v>
          </cell>
          <cell r="G29">
            <v>10</v>
          </cell>
          <cell r="H29"/>
          <cell r="I29"/>
          <cell r="J29" t="str">
            <v>N</v>
          </cell>
        </row>
        <row r="30">
          <cell r="B30">
            <v>32</v>
          </cell>
          <cell r="C30">
            <v>13</v>
          </cell>
          <cell r="D30">
            <v>0</v>
          </cell>
          <cell r="E30">
            <v>0</v>
          </cell>
          <cell r="F30">
            <v>100</v>
          </cell>
          <cell r="G30">
            <v>9</v>
          </cell>
          <cell r="H30"/>
          <cell r="I30"/>
          <cell r="J30" t="str">
            <v>N</v>
          </cell>
        </row>
        <row r="31">
          <cell r="B31">
            <v>24</v>
          </cell>
          <cell r="C31">
            <v>18</v>
          </cell>
          <cell r="D31">
            <v>0</v>
          </cell>
          <cell r="E31">
            <v>0</v>
          </cell>
          <cell r="F31">
            <v>60</v>
          </cell>
          <cell r="G31">
            <v>14</v>
          </cell>
          <cell r="H31"/>
          <cell r="I31"/>
          <cell r="J31" t="str">
            <v>N</v>
          </cell>
        </row>
        <row r="32">
          <cell r="B32">
            <v>27</v>
          </cell>
          <cell r="C32">
            <v>16</v>
          </cell>
          <cell r="D32">
            <v>0</v>
          </cell>
          <cell r="E32">
            <v>0</v>
          </cell>
          <cell r="F32">
            <v>70</v>
          </cell>
          <cell r="G32">
            <v>13</v>
          </cell>
          <cell r="H32"/>
          <cell r="I32"/>
          <cell r="J32" t="str">
            <v>N</v>
          </cell>
        </row>
        <row r="33">
          <cell r="B33">
            <v>29</v>
          </cell>
          <cell r="C33">
            <v>18</v>
          </cell>
          <cell r="D33">
            <v>0</v>
          </cell>
          <cell r="E33">
            <v>0</v>
          </cell>
          <cell r="F33">
            <v>120</v>
          </cell>
          <cell r="G33">
            <v>15</v>
          </cell>
          <cell r="H33"/>
          <cell r="I33"/>
          <cell r="J33" t="str">
            <v>N</v>
          </cell>
        </row>
        <row r="34">
          <cell r="B34">
            <v>29</v>
          </cell>
          <cell r="C34">
            <v>18</v>
          </cell>
          <cell r="D34" t="str">
            <v>T</v>
          </cell>
          <cell r="E34">
            <v>0</v>
          </cell>
          <cell r="F34">
            <v>140</v>
          </cell>
          <cell r="G34">
            <v>6</v>
          </cell>
          <cell r="H34"/>
          <cell r="I34"/>
          <cell r="J34" t="str">
            <v>N</v>
          </cell>
        </row>
      </sheetData>
      <sheetData sheetId="11">
        <row r="4">
          <cell r="B4">
            <v>29</v>
          </cell>
          <cell r="C4">
            <v>16</v>
          </cell>
          <cell r="D4">
            <v>0</v>
          </cell>
          <cell r="E4">
            <v>0</v>
          </cell>
          <cell r="F4">
            <v>50</v>
          </cell>
          <cell r="G4">
            <v>11</v>
          </cell>
          <cell r="H4"/>
          <cell r="I4"/>
          <cell r="J4" t="str">
            <v>N</v>
          </cell>
        </row>
        <row r="5">
          <cell r="B5">
            <v>30</v>
          </cell>
          <cell r="C5">
            <v>16</v>
          </cell>
          <cell r="D5">
            <v>0</v>
          </cell>
          <cell r="E5">
            <v>0</v>
          </cell>
          <cell r="F5">
            <v>70</v>
          </cell>
          <cell r="G5">
            <v>14</v>
          </cell>
          <cell r="H5"/>
          <cell r="I5"/>
          <cell r="J5" t="str">
            <v>N</v>
          </cell>
        </row>
        <row r="6">
          <cell r="B6">
            <v>29</v>
          </cell>
          <cell r="C6">
            <v>18</v>
          </cell>
          <cell r="D6">
            <v>0</v>
          </cell>
          <cell r="E6">
            <v>0</v>
          </cell>
          <cell r="F6">
            <v>130</v>
          </cell>
          <cell r="G6">
            <v>17</v>
          </cell>
          <cell r="H6"/>
          <cell r="I6"/>
          <cell r="J6" t="str">
            <v>N</v>
          </cell>
        </row>
        <row r="7">
          <cell r="B7">
            <v>28</v>
          </cell>
          <cell r="C7">
            <v>20</v>
          </cell>
          <cell r="D7">
            <v>0</v>
          </cell>
          <cell r="E7">
            <v>0</v>
          </cell>
          <cell r="F7">
            <v>110</v>
          </cell>
          <cell r="G7">
            <v>17</v>
          </cell>
          <cell r="H7"/>
          <cell r="I7"/>
          <cell r="J7" t="str">
            <v>N</v>
          </cell>
        </row>
        <row r="8">
          <cell r="B8">
            <v>31</v>
          </cell>
          <cell r="C8">
            <v>20</v>
          </cell>
          <cell r="D8">
            <v>0</v>
          </cell>
          <cell r="E8">
            <v>0</v>
          </cell>
          <cell r="F8">
            <v>160</v>
          </cell>
          <cell r="G8">
            <v>15</v>
          </cell>
          <cell r="H8"/>
          <cell r="I8"/>
          <cell r="J8" t="str">
            <v>N</v>
          </cell>
        </row>
        <row r="9">
          <cell r="B9">
            <v>24</v>
          </cell>
          <cell r="C9">
            <v>22</v>
          </cell>
          <cell r="D9">
            <v>0.69</v>
          </cell>
          <cell r="E9">
            <v>0</v>
          </cell>
          <cell r="F9">
            <v>60</v>
          </cell>
          <cell r="G9">
            <v>12</v>
          </cell>
          <cell r="H9"/>
          <cell r="I9"/>
          <cell r="J9" t="str">
            <v>N</v>
          </cell>
        </row>
        <row r="10">
          <cell r="B10">
            <v>26</v>
          </cell>
          <cell r="C10">
            <v>22</v>
          </cell>
          <cell r="D10">
            <v>0</v>
          </cell>
          <cell r="E10">
            <v>0</v>
          </cell>
          <cell r="F10">
            <v>60</v>
          </cell>
          <cell r="G10">
            <v>15</v>
          </cell>
          <cell r="H10"/>
          <cell r="I10"/>
          <cell r="J10" t="str">
            <v>N</v>
          </cell>
        </row>
        <row r="11">
          <cell r="B11">
            <v>28</v>
          </cell>
          <cell r="C11">
            <v>22</v>
          </cell>
          <cell r="D11">
            <v>0</v>
          </cell>
          <cell r="E11">
            <v>0</v>
          </cell>
          <cell r="F11">
            <v>60</v>
          </cell>
          <cell r="G11">
            <v>10</v>
          </cell>
          <cell r="H11"/>
          <cell r="I11"/>
          <cell r="J11" t="str">
            <v>N</v>
          </cell>
        </row>
        <row r="12">
          <cell r="B12">
            <v>29</v>
          </cell>
          <cell r="C12">
            <v>22</v>
          </cell>
          <cell r="D12">
            <v>0</v>
          </cell>
          <cell r="E12">
            <v>0</v>
          </cell>
          <cell r="F12">
            <v>90</v>
          </cell>
          <cell r="G12">
            <v>13</v>
          </cell>
          <cell r="H12"/>
          <cell r="I12"/>
          <cell r="J12" t="str">
            <v>N</v>
          </cell>
        </row>
        <row r="13">
          <cell r="B13">
            <v>24</v>
          </cell>
          <cell r="C13">
            <v>21</v>
          </cell>
          <cell r="D13">
            <v>0</v>
          </cell>
          <cell r="E13">
            <v>0</v>
          </cell>
          <cell r="F13">
            <v>100</v>
          </cell>
          <cell r="G13">
            <v>13</v>
          </cell>
          <cell r="H13"/>
          <cell r="I13"/>
          <cell r="J13" t="str">
            <v>N</v>
          </cell>
        </row>
        <row r="14">
          <cell r="B14">
            <v>27</v>
          </cell>
          <cell r="C14">
            <v>18</v>
          </cell>
          <cell r="D14">
            <v>0</v>
          </cell>
          <cell r="E14">
            <v>0</v>
          </cell>
          <cell r="F14">
            <v>60</v>
          </cell>
          <cell r="G14">
            <v>9</v>
          </cell>
          <cell r="H14"/>
          <cell r="I14"/>
          <cell r="J14" t="str">
            <v>N</v>
          </cell>
        </row>
        <row r="15">
          <cell r="B15">
            <v>24</v>
          </cell>
          <cell r="C15">
            <v>18</v>
          </cell>
          <cell r="D15" t="str">
            <v>T</v>
          </cell>
          <cell r="E15">
            <v>0</v>
          </cell>
          <cell r="F15">
            <v>60</v>
          </cell>
          <cell r="G15">
            <v>11</v>
          </cell>
          <cell r="H15"/>
          <cell r="I15"/>
          <cell r="J15" t="str">
            <v>N</v>
          </cell>
        </row>
        <row r="16">
          <cell r="B16">
            <v>24</v>
          </cell>
          <cell r="C16">
            <v>20</v>
          </cell>
          <cell r="D16" t="str">
            <v>T</v>
          </cell>
          <cell r="E16">
            <v>0</v>
          </cell>
          <cell r="F16">
            <v>130</v>
          </cell>
          <cell r="G16">
            <v>18</v>
          </cell>
          <cell r="H16"/>
          <cell r="I16"/>
          <cell r="J16" t="str">
            <v>N</v>
          </cell>
        </row>
        <row r="17">
          <cell r="B17">
            <v>26</v>
          </cell>
          <cell r="C17">
            <v>12</v>
          </cell>
          <cell r="D17">
            <v>0.11</v>
          </cell>
          <cell r="E17">
            <v>0</v>
          </cell>
          <cell r="F17">
            <v>140</v>
          </cell>
          <cell r="G17">
            <v>16</v>
          </cell>
          <cell r="H17"/>
          <cell r="I17"/>
          <cell r="J17" t="str">
            <v>N</v>
          </cell>
        </row>
        <row r="18">
          <cell r="B18">
            <v>23</v>
          </cell>
          <cell r="C18">
            <v>10</v>
          </cell>
          <cell r="D18">
            <v>0</v>
          </cell>
          <cell r="E18">
            <v>0</v>
          </cell>
          <cell r="F18">
            <v>30</v>
          </cell>
          <cell r="G18">
            <v>16</v>
          </cell>
          <cell r="H18"/>
          <cell r="I18"/>
          <cell r="J18" t="str">
            <v>N</v>
          </cell>
        </row>
        <row r="19">
          <cell r="B19">
            <v>23</v>
          </cell>
          <cell r="C19">
            <v>8</v>
          </cell>
          <cell r="D19">
            <v>0</v>
          </cell>
          <cell r="E19">
            <v>0</v>
          </cell>
          <cell r="F19">
            <v>80</v>
          </cell>
          <cell r="G19">
            <v>8</v>
          </cell>
          <cell r="H19"/>
          <cell r="I19"/>
          <cell r="J19" t="str">
            <v>N</v>
          </cell>
        </row>
        <row r="20">
          <cell r="B20">
            <v>26</v>
          </cell>
          <cell r="C20">
            <v>8</v>
          </cell>
          <cell r="D20">
            <v>0</v>
          </cell>
          <cell r="E20">
            <v>0</v>
          </cell>
          <cell r="F20">
            <v>270</v>
          </cell>
          <cell r="G20">
            <v>9</v>
          </cell>
          <cell r="H20"/>
          <cell r="I20"/>
          <cell r="J20" t="str">
            <v>N</v>
          </cell>
        </row>
        <row r="21">
          <cell r="B21">
            <v>25</v>
          </cell>
          <cell r="C21">
            <v>11</v>
          </cell>
          <cell r="D21">
            <v>0</v>
          </cell>
          <cell r="E21">
            <v>0</v>
          </cell>
          <cell r="F21">
            <v>210</v>
          </cell>
          <cell r="G21">
            <v>14</v>
          </cell>
          <cell r="H21"/>
          <cell r="I21"/>
          <cell r="J21" t="str">
            <v>N</v>
          </cell>
        </row>
        <row r="22">
          <cell r="B22">
            <v>22</v>
          </cell>
          <cell r="C22">
            <v>19</v>
          </cell>
          <cell r="D22">
            <v>1.74</v>
          </cell>
          <cell r="E22">
            <v>0</v>
          </cell>
          <cell r="F22">
            <v>150</v>
          </cell>
          <cell r="G22">
            <v>25</v>
          </cell>
          <cell r="H22"/>
          <cell r="I22"/>
          <cell r="J22" t="str">
            <v>N</v>
          </cell>
        </row>
        <row r="23">
          <cell r="B23">
            <v>22</v>
          </cell>
          <cell r="C23">
            <v>11</v>
          </cell>
          <cell r="D23">
            <v>0.23</v>
          </cell>
          <cell r="E23">
            <v>0</v>
          </cell>
          <cell r="F23">
            <v>330</v>
          </cell>
          <cell r="G23">
            <v>19</v>
          </cell>
          <cell r="H23"/>
          <cell r="I23"/>
          <cell r="J23" t="str">
            <v>N</v>
          </cell>
        </row>
        <row r="24">
          <cell r="B24">
            <v>19</v>
          </cell>
          <cell r="C24">
            <v>6</v>
          </cell>
          <cell r="D24">
            <v>0</v>
          </cell>
          <cell r="E24">
            <v>0</v>
          </cell>
          <cell r="F24">
            <v>320</v>
          </cell>
          <cell r="G24">
            <v>21</v>
          </cell>
          <cell r="H24"/>
          <cell r="I24"/>
          <cell r="J24" t="str">
            <v>N</v>
          </cell>
        </row>
        <row r="25">
          <cell r="B25">
            <v>16</v>
          </cell>
          <cell r="C25">
            <v>3</v>
          </cell>
          <cell r="D25">
            <v>0</v>
          </cell>
          <cell r="E25">
            <v>0</v>
          </cell>
          <cell r="F25">
            <v>320</v>
          </cell>
          <cell r="G25">
            <v>18</v>
          </cell>
          <cell r="H25"/>
          <cell r="I25"/>
          <cell r="J25" t="str">
            <v>N</v>
          </cell>
        </row>
        <row r="26">
          <cell r="B26">
            <v>19</v>
          </cell>
          <cell r="C26">
            <v>2</v>
          </cell>
          <cell r="D26">
            <v>0</v>
          </cell>
          <cell r="E26">
            <v>0</v>
          </cell>
          <cell r="F26">
            <v>350</v>
          </cell>
          <cell r="G26">
            <v>11</v>
          </cell>
          <cell r="H26"/>
          <cell r="I26"/>
          <cell r="J26" t="str">
            <v>N</v>
          </cell>
        </row>
        <row r="27">
          <cell r="B27">
            <v>22</v>
          </cell>
          <cell r="C27">
            <v>2</v>
          </cell>
          <cell r="D27">
            <v>0</v>
          </cell>
          <cell r="E27">
            <v>0</v>
          </cell>
          <cell r="F27">
            <v>240</v>
          </cell>
          <cell r="G27">
            <v>10</v>
          </cell>
          <cell r="H27"/>
          <cell r="I27"/>
          <cell r="J27" t="str">
            <v>N</v>
          </cell>
        </row>
        <row r="28">
          <cell r="B28">
            <v>26</v>
          </cell>
          <cell r="C28">
            <v>9</v>
          </cell>
          <cell r="D28">
            <v>0</v>
          </cell>
          <cell r="E28">
            <v>0</v>
          </cell>
          <cell r="F28">
            <v>160</v>
          </cell>
          <cell r="G28">
            <v>13</v>
          </cell>
          <cell r="H28"/>
          <cell r="I28"/>
          <cell r="J28" t="str">
            <v>N</v>
          </cell>
        </row>
        <row r="29">
          <cell r="B29">
            <v>22</v>
          </cell>
          <cell r="C29">
            <v>16</v>
          </cell>
          <cell r="D29">
            <v>0.12</v>
          </cell>
          <cell r="E29">
            <v>0</v>
          </cell>
          <cell r="F29">
            <v>360</v>
          </cell>
          <cell r="G29">
            <v>12</v>
          </cell>
          <cell r="H29"/>
          <cell r="I29"/>
          <cell r="J29" t="str">
            <v>N</v>
          </cell>
        </row>
        <row r="30">
          <cell r="B30">
            <v>24</v>
          </cell>
          <cell r="C30">
            <v>15</v>
          </cell>
          <cell r="D30">
            <v>0</v>
          </cell>
          <cell r="E30">
            <v>0</v>
          </cell>
          <cell r="F30">
            <v>260</v>
          </cell>
          <cell r="G30">
            <v>13</v>
          </cell>
          <cell r="H30"/>
          <cell r="I30"/>
          <cell r="J30" t="str">
            <v>N</v>
          </cell>
        </row>
        <row r="31">
          <cell r="B31">
            <v>23</v>
          </cell>
          <cell r="C31">
            <v>10</v>
          </cell>
          <cell r="D31">
            <v>0.05</v>
          </cell>
          <cell r="E31">
            <v>0</v>
          </cell>
          <cell r="F31">
            <v>350</v>
          </cell>
          <cell r="G31">
            <v>18</v>
          </cell>
          <cell r="H31"/>
          <cell r="I31"/>
          <cell r="J31" t="str">
            <v>N</v>
          </cell>
        </row>
        <row r="32">
          <cell r="B32">
            <v>14</v>
          </cell>
          <cell r="C32">
            <v>4</v>
          </cell>
          <cell r="D32" t="str">
            <v>T</v>
          </cell>
          <cell r="E32">
            <v>0</v>
          </cell>
          <cell r="F32">
            <v>360</v>
          </cell>
          <cell r="G32">
            <v>19</v>
          </cell>
          <cell r="H32"/>
          <cell r="I32"/>
          <cell r="J32" t="str">
            <v>N</v>
          </cell>
        </row>
        <row r="33">
          <cell r="B33">
            <v>14</v>
          </cell>
          <cell r="C33">
            <v>-2</v>
          </cell>
          <cell r="D33">
            <v>0</v>
          </cell>
          <cell r="E33">
            <v>0</v>
          </cell>
          <cell r="F33">
            <v>20</v>
          </cell>
          <cell r="G33">
            <v>16</v>
          </cell>
          <cell r="H33"/>
          <cell r="I33"/>
          <cell r="J33" t="str">
            <v>N</v>
          </cell>
        </row>
      </sheetData>
      <sheetData sheetId="12">
        <row r="4">
          <cell r="B4">
            <v>17</v>
          </cell>
          <cell r="C4">
            <v>-2</v>
          </cell>
          <cell r="D4">
            <v>0</v>
          </cell>
          <cell r="E4">
            <v>0</v>
          </cell>
          <cell r="F4">
            <v>300</v>
          </cell>
          <cell r="G4">
            <v>10</v>
          </cell>
          <cell r="H4"/>
          <cell r="I4"/>
          <cell r="J4" t="str">
            <v>N</v>
          </cell>
        </row>
        <row r="5">
          <cell r="B5">
            <v>15</v>
          </cell>
          <cell r="C5">
            <v>-1</v>
          </cell>
          <cell r="D5">
            <v>0</v>
          </cell>
          <cell r="E5">
            <v>0</v>
          </cell>
          <cell r="F5">
            <v>20</v>
          </cell>
          <cell r="G5">
            <v>14</v>
          </cell>
          <cell r="H5"/>
          <cell r="I5"/>
          <cell r="J5" t="str">
            <v>N</v>
          </cell>
        </row>
        <row r="6">
          <cell r="B6">
            <v>11</v>
          </cell>
          <cell r="C6">
            <v>-2</v>
          </cell>
          <cell r="D6">
            <v>0</v>
          </cell>
          <cell r="E6">
            <v>0</v>
          </cell>
          <cell r="F6">
            <v>10</v>
          </cell>
          <cell r="G6">
            <v>16</v>
          </cell>
          <cell r="H6"/>
          <cell r="I6"/>
          <cell r="J6" t="str">
            <v>N</v>
          </cell>
        </row>
        <row r="7">
          <cell r="B7">
            <v>16</v>
          </cell>
          <cell r="C7">
            <v>-3</v>
          </cell>
          <cell r="D7">
            <v>0</v>
          </cell>
          <cell r="E7">
            <v>0</v>
          </cell>
          <cell r="F7">
            <v>190</v>
          </cell>
          <cell r="G7">
            <v>9</v>
          </cell>
          <cell r="H7"/>
          <cell r="I7"/>
          <cell r="J7" t="str">
            <v>N</v>
          </cell>
        </row>
        <row r="8">
          <cell r="B8">
            <v>19</v>
          </cell>
          <cell r="C8">
            <v>7</v>
          </cell>
          <cell r="D8" t="str">
            <v>T</v>
          </cell>
          <cell r="E8">
            <v>0</v>
          </cell>
          <cell r="F8">
            <v>20</v>
          </cell>
          <cell r="G8">
            <v>16</v>
          </cell>
          <cell r="H8"/>
          <cell r="I8"/>
          <cell r="J8" t="str">
            <v>N</v>
          </cell>
        </row>
        <row r="9">
          <cell r="B9">
            <v>12</v>
          </cell>
          <cell r="C9">
            <v>0</v>
          </cell>
          <cell r="D9">
            <v>0</v>
          </cell>
          <cell r="E9">
            <v>0</v>
          </cell>
          <cell r="F9">
            <v>10</v>
          </cell>
          <cell r="G9">
            <v>17</v>
          </cell>
          <cell r="H9"/>
          <cell r="I9"/>
          <cell r="J9" t="str">
            <v>N</v>
          </cell>
        </row>
        <row r="10">
          <cell r="B10">
            <v>16</v>
          </cell>
          <cell r="C10">
            <v>-2</v>
          </cell>
          <cell r="D10">
            <v>0</v>
          </cell>
          <cell r="E10">
            <v>0</v>
          </cell>
          <cell r="F10">
            <v>60</v>
          </cell>
          <cell r="G10">
            <v>9</v>
          </cell>
          <cell r="H10"/>
          <cell r="I10"/>
          <cell r="J10" t="str">
            <v>N</v>
          </cell>
        </row>
        <row r="11">
          <cell r="B11">
            <v>20</v>
          </cell>
          <cell r="C11">
            <v>-1</v>
          </cell>
          <cell r="D11">
            <v>0</v>
          </cell>
          <cell r="E11">
            <v>0</v>
          </cell>
          <cell r="F11">
            <v>220</v>
          </cell>
          <cell r="G11">
            <v>8</v>
          </cell>
          <cell r="H11"/>
          <cell r="I11"/>
          <cell r="J11" t="str">
            <v>N</v>
          </cell>
        </row>
        <row r="12">
          <cell r="B12">
            <v>21</v>
          </cell>
          <cell r="C12">
            <v>14</v>
          </cell>
          <cell r="D12">
            <v>0.28000000000000003</v>
          </cell>
          <cell r="E12">
            <v>0</v>
          </cell>
          <cell r="F12">
            <v>150</v>
          </cell>
          <cell r="G12">
            <v>11</v>
          </cell>
          <cell r="H12"/>
          <cell r="I12"/>
          <cell r="J12" t="str">
            <v>N</v>
          </cell>
        </row>
        <row r="13">
          <cell r="B13">
            <v>25</v>
          </cell>
          <cell r="C13">
            <v>19</v>
          </cell>
          <cell r="D13">
            <v>0.2</v>
          </cell>
          <cell r="E13">
            <v>0</v>
          </cell>
          <cell r="F13">
            <v>190</v>
          </cell>
          <cell r="G13">
            <v>22</v>
          </cell>
          <cell r="H13"/>
          <cell r="I13"/>
          <cell r="J13" t="str">
            <v>Y</v>
          </cell>
        </row>
        <row r="14">
          <cell r="B14">
            <v>20</v>
          </cell>
          <cell r="C14">
            <v>1</v>
          </cell>
          <cell r="D14">
            <v>0.34</v>
          </cell>
          <cell r="E14">
            <v>0</v>
          </cell>
          <cell r="F14">
            <v>300</v>
          </cell>
          <cell r="G14">
            <v>26</v>
          </cell>
          <cell r="H14"/>
          <cell r="I14"/>
          <cell r="J14" t="str">
            <v>N</v>
          </cell>
        </row>
        <row r="15">
          <cell r="B15">
            <v>14</v>
          </cell>
          <cell r="C15">
            <v>-1</v>
          </cell>
          <cell r="D15">
            <v>0</v>
          </cell>
          <cell r="E15">
            <v>0</v>
          </cell>
          <cell r="F15">
            <v>20</v>
          </cell>
          <cell r="G15">
            <v>15</v>
          </cell>
          <cell r="H15"/>
          <cell r="I15"/>
          <cell r="J15" t="str">
            <v>N</v>
          </cell>
        </row>
        <row r="16">
          <cell r="B16">
            <v>17</v>
          </cell>
          <cell r="C16">
            <v>0</v>
          </cell>
          <cell r="D16">
            <v>0</v>
          </cell>
          <cell r="E16">
            <v>0</v>
          </cell>
          <cell r="F16">
            <v>80</v>
          </cell>
          <cell r="G16">
            <v>12</v>
          </cell>
          <cell r="H16"/>
          <cell r="I16"/>
          <cell r="J16" t="str">
            <v>N</v>
          </cell>
        </row>
        <row r="17">
          <cell r="B17">
            <v>22</v>
          </cell>
          <cell r="C17">
            <v>9</v>
          </cell>
          <cell r="D17">
            <v>0</v>
          </cell>
          <cell r="E17">
            <v>0</v>
          </cell>
          <cell r="F17">
            <v>110</v>
          </cell>
          <cell r="G17">
            <v>19</v>
          </cell>
          <cell r="H17"/>
          <cell r="I17"/>
          <cell r="J17" t="str">
            <v>N</v>
          </cell>
        </row>
        <row r="18">
          <cell r="B18">
            <v>19</v>
          </cell>
          <cell r="C18">
            <v>12</v>
          </cell>
          <cell r="D18">
            <v>0</v>
          </cell>
          <cell r="E18">
            <v>0</v>
          </cell>
          <cell r="F18">
            <v>110</v>
          </cell>
          <cell r="G18">
            <v>13</v>
          </cell>
          <cell r="H18"/>
          <cell r="I18"/>
          <cell r="J18" t="str">
            <v>N</v>
          </cell>
        </row>
        <row r="19">
          <cell r="B19">
            <v>24</v>
          </cell>
          <cell r="C19">
            <v>11</v>
          </cell>
          <cell r="D19">
            <v>0</v>
          </cell>
          <cell r="E19">
            <v>0</v>
          </cell>
          <cell r="F19">
            <v>70</v>
          </cell>
          <cell r="G19">
            <v>9</v>
          </cell>
          <cell r="H19"/>
          <cell r="I19"/>
          <cell r="J19" t="str">
            <v>N</v>
          </cell>
        </row>
        <row r="20">
          <cell r="B20"/>
          <cell r="C20"/>
          <cell r="D20"/>
          <cell r="E20"/>
          <cell r="F20"/>
          <cell r="G20"/>
          <cell r="H20"/>
          <cell r="I20"/>
          <cell r="J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</row>
        <row r="23">
          <cell r="B23"/>
          <cell r="C23"/>
          <cell r="D23"/>
          <cell r="E23"/>
          <cell r="F23"/>
          <cell r="G23"/>
          <cell r="H23"/>
          <cell r="I23"/>
          <cell r="J23"/>
        </row>
        <row r="24">
          <cell r="B24"/>
          <cell r="C24"/>
          <cell r="D24"/>
          <cell r="E24"/>
          <cell r="F24"/>
          <cell r="G24"/>
          <cell r="H24"/>
          <cell r="I24"/>
          <cell r="J24"/>
        </row>
        <row r="25">
          <cell r="B25"/>
          <cell r="C25"/>
          <cell r="D25"/>
          <cell r="E25"/>
          <cell r="F25"/>
          <cell r="G25"/>
          <cell r="H25"/>
          <cell r="I25"/>
          <cell r="J25"/>
        </row>
        <row r="26">
          <cell r="B26"/>
          <cell r="C26"/>
          <cell r="D26"/>
          <cell r="E26"/>
          <cell r="F26"/>
          <cell r="G26"/>
          <cell r="H26"/>
          <cell r="I26"/>
          <cell r="J26"/>
        </row>
        <row r="27">
          <cell r="B27"/>
          <cell r="C27"/>
          <cell r="D27"/>
          <cell r="E27"/>
          <cell r="F27"/>
          <cell r="G27"/>
          <cell r="H27"/>
          <cell r="I27"/>
          <cell r="J27"/>
        </row>
        <row r="28">
          <cell r="B28"/>
          <cell r="C28"/>
          <cell r="D28"/>
          <cell r="E28"/>
          <cell r="F28"/>
          <cell r="G28"/>
          <cell r="H28"/>
          <cell r="I28"/>
          <cell r="J28"/>
        </row>
        <row r="29">
          <cell r="B29"/>
          <cell r="C29"/>
          <cell r="D29"/>
          <cell r="E29"/>
          <cell r="F29"/>
          <cell r="G29"/>
          <cell r="H29"/>
          <cell r="I29"/>
          <cell r="J29"/>
        </row>
        <row r="30">
          <cell r="B30"/>
          <cell r="C30"/>
          <cell r="D30"/>
          <cell r="E30"/>
          <cell r="F30"/>
          <cell r="G30"/>
          <cell r="H30"/>
          <cell r="I30"/>
          <cell r="J30"/>
        </row>
        <row r="31">
          <cell r="B31"/>
          <cell r="C31"/>
          <cell r="D31"/>
          <cell r="E31"/>
          <cell r="F31"/>
          <cell r="G31"/>
          <cell r="H31"/>
          <cell r="I31"/>
          <cell r="J31"/>
        </row>
        <row r="32">
          <cell r="B32"/>
          <cell r="C32"/>
          <cell r="D32"/>
          <cell r="E32"/>
          <cell r="F32"/>
          <cell r="G32"/>
          <cell r="H32"/>
          <cell r="I32"/>
          <cell r="J32"/>
        </row>
        <row r="33">
          <cell r="B33"/>
          <cell r="C33"/>
          <cell r="D33"/>
          <cell r="E33"/>
          <cell r="F33"/>
          <cell r="G33"/>
          <cell r="H33"/>
          <cell r="I33"/>
          <cell r="J33"/>
        </row>
        <row r="34">
          <cell r="B34"/>
          <cell r="C34"/>
          <cell r="D34"/>
          <cell r="E34"/>
          <cell r="F34"/>
          <cell r="G34"/>
          <cell r="H34"/>
          <cell r="I34"/>
          <cell r="J34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fitToPage="1"/>
  </sheetPr>
  <dimension ref="A1:R63"/>
  <sheetViews>
    <sheetView showGridLines="0" zoomScale="75" workbookViewId="0">
      <selection activeCell="T22" sqref="T22"/>
    </sheetView>
  </sheetViews>
  <sheetFormatPr defaultColWidth="9.625" defaultRowHeight="12" x14ac:dyDescent="0.15"/>
  <cols>
    <col min="1" max="1" width="6.625" customWidth="1"/>
    <col min="2" max="12" width="10.125" customWidth="1"/>
    <col min="14" max="14" width="12.25" style="1" hidden="1" customWidth="1"/>
    <col min="15" max="16" width="9.625" style="1" hidden="1" customWidth="1"/>
    <col min="17" max="17" width="13.125" style="1" hidden="1" customWidth="1"/>
    <col min="18" max="18" width="13.5" style="1" hidden="1" customWidth="1"/>
  </cols>
  <sheetData>
    <row r="1" spans="1:18" ht="22.5" x14ac:dyDescent="0.3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4"/>
      <c r="K1" s="83"/>
      <c r="L1" s="83"/>
    </row>
    <row r="2" spans="1:18" ht="8.25" customHeight="1" x14ac:dyDescent="0.3">
      <c r="A2" s="125"/>
      <c r="B2" s="126"/>
      <c r="C2" s="126"/>
      <c r="D2" s="126"/>
      <c r="E2" s="126"/>
      <c r="F2" s="126"/>
      <c r="G2" s="126"/>
      <c r="H2" s="126"/>
      <c r="I2" s="126"/>
      <c r="J2" s="127"/>
      <c r="K2" s="83"/>
      <c r="L2" s="83"/>
    </row>
    <row r="3" spans="1:18" ht="3.75" customHeight="1" x14ac:dyDescent="0.3">
      <c r="A3" s="125"/>
      <c r="B3" s="126"/>
      <c r="C3" s="126"/>
      <c r="D3" s="126"/>
      <c r="E3" s="126"/>
      <c r="F3" s="126"/>
      <c r="G3" s="126"/>
      <c r="H3" s="126"/>
      <c r="I3" s="126"/>
      <c r="J3" s="127"/>
      <c r="K3" s="83"/>
      <c r="L3" s="83"/>
    </row>
    <row r="4" spans="1:18" ht="7.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7"/>
      <c r="K4" s="83"/>
      <c r="L4" s="83"/>
    </row>
    <row r="5" spans="1:18" ht="12" customHeight="1" x14ac:dyDescent="0.3">
      <c r="A5" s="125"/>
      <c r="B5" s="126"/>
      <c r="C5" s="126"/>
      <c r="D5" s="126"/>
      <c r="E5" s="126"/>
      <c r="F5" s="126"/>
      <c r="G5" s="126"/>
      <c r="H5" s="126"/>
      <c r="I5" s="126"/>
      <c r="J5" s="127"/>
      <c r="K5" s="83"/>
      <c r="L5" s="83"/>
    </row>
    <row r="6" spans="1:18" ht="22.5" hidden="1" customHeight="1" x14ac:dyDescent="0.3">
      <c r="A6" s="125"/>
      <c r="B6" s="126"/>
      <c r="C6" s="126"/>
      <c r="D6" s="126"/>
      <c r="E6" s="126"/>
      <c r="F6" s="126"/>
      <c r="G6" s="126"/>
      <c r="H6" s="126"/>
      <c r="I6" s="126"/>
      <c r="J6" s="127"/>
      <c r="K6" s="83"/>
      <c r="L6" s="83"/>
      <c r="P6" s="1" t="s">
        <v>1</v>
      </c>
    </row>
    <row r="7" spans="1:18" ht="23.25" thickBot="1" x14ac:dyDescent="0.35">
      <c r="A7" s="128"/>
      <c r="B7" s="129"/>
      <c r="C7" s="129"/>
      <c r="D7" s="129"/>
      <c r="E7" s="129"/>
      <c r="F7" s="129"/>
      <c r="G7" s="129"/>
      <c r="H7" s="129"/>
      <c r="I7" s="129"/>
      <c r="J7" s="130"/>
      <c r="K7" s="83"/>
      <c r="L7" s="83"/>
      <c r="N7" s="1" t="s">
        <v>2</v>
      </c>
      <c r="O7" s="1" t="s">
        <v>3</v>
      </c>
      <c r="P7" s="1" t="s">
        <v>4</v>
      </c>
    </row>
    <row r="8" spans="1:18" ht="18" customHeight="1" x14ac:dyDescent="0.25">
      <c r="A8" s="88" t="s">
        <v>5</v>
      </c>
      <c r="B8" s="89" t="s">
        <v>6</v>
      </c>
      <c r="C8" s="89" t="s">
        <v>7</v>
      </c>
      <c r="D8" s="89" t="s">
        <v>8</v>
      </c>
      <c r="E8" s="89" t="s">
        <v>9</v>
      </c>
      <c r="F8" s="89" t="s">
        <v>10</v>
      </c>
      <c r="G8" s="89" t="s">
        <v>11</v>
      </c>
      <c r="H8" s="89" t="s">
        <v>12</v>
      </c>
      <c r="I8" s="89" t="s">
        <v>13</v>
      </c>
      <c r="J8" s="89" t="s">
        <v>13</v>
      </c>
      <c r="K8" s="85" t="s">
        <v>14</v>
      </c>
      <c r="L8" s="85" t="s">
        <v>14</v>
      </c>
      <c r="N8" s="1" t="s">
        <v>15</v>
      </c>
      <c r="O8" s="1" t="s">
        <v>15</v>
      </c>
      <c r="P8" s="1" t="s">
        <v>15</v>
      </c>
    </row>
    <row r="9" spans="1:18" ht="18" customHeight="1" x14ac:dyDescent="0.25">
      <c r="A9" s="90"/>
      <c r="B9" s="8" t="s">
        <v>16</v>
      </c>
      <c r="C9" s="8" t="s">
        <v>16</v>
      </c>
      <c r="D9" s="8" t="s">
        <v>17</v>
      </c>
      <c r="E9" s="8" t="s">
        <v>17</v>
      </c>
      <c r="F9" s="8" t="s">
        <v>18</v>
      </c>
      <c r="G9" s="8" t="s">
        <v>19</v>
      </c>
      <c r="H9" s="8" t="s">
        <v>20</v>
      </c>
      <c r="I9" s="8" t="s">
        <v>21</v>
      </c>
      <c r="J9" s="8" t="s">
        <v>21</v>
      </c>
      <c r="K9" s="85" t="s">
        <v>22</v>
      </c>
      <c r="L9" s="85" t="s">
        <v>21</v>
      </c>
      <c r="N9" s="1" t="s">
        <v>23</v>
      </c>
      <c r="O9" s="1" t="s">
        <v>24</v>
      </c>
      <c r="P9" s="1" t="s">
        <v>25</v>
      </c>
      <c r="Q9" s="1" t="s">
        <v>26</v>
      </c>
      <c r="R9" s="1" t="s">
        <v>27</v>
      </c>
    </row>
    <row r="10" spans="1:18" ht="18" customHeight="1" thickBot="1" x14ac:dyDescent="0.3">
      <c r="A10" s="91"/>
      <c r="B10" s="9"/>
      <c r="C10" s="9" t="s">
        <v>28</v>
      </c>
      <c r="D10" s="9" t="s">
        <v>29</v>
      </c>
      <c r="E10" s="9" t="s">
        <v>29</v>
      </c>
      <c r="F10" s="9" t="s">
        <v>30</v>
      </c>
      <c r="G10" s="9" t="s">
        <v>31</v>
      </c>
      <c r="H10" s="9" t="s">
        <v>28</v>
      </c>
      <c r="I10" s="9" t="s">
        <v>32</v>
      </c>
      <c r="J10" s="9" t="s">
        <v>33</v>
      </c>
      <c r="K10" s="85" t="s">
        <v>32</v>
      </c>
      <c r="L10" s="85" t="s">
        <v>33</v>
      </c>
      <c r="N10" s="1" t="s">
        <v>34</v>
      </c>
      <c r="O10" s="1" t="s">
        <v>35</v>
      </c>
      <c r="P10" s="1" t="s">
        <v>36</v>
      </c>
      <c r="Q10" s="1" t="s">
        <v>34</v>
      </c>
      <c r="R10" s="1" t="s">
        <v>34</v>
      </c>
    </row>
    <row r="11" spans="1:18" ht="18" customHeight="1" thickTop="1" thickBot="1" x14ac:dyDescent="0.3">
      <c r="A11" s="92"/>
      <c r="B11" s="7"/>
      <c r="C11" s="7"/>
      <c r="D11" s="7"/>
      <c r="E11" s="7"/>
      <c r="F11" s="7"/>
      <c r="G11" s="7" t="s">
        <v>28</v>
      </c>
      <c r="H11" s="7"/>
      <c r="I11" s="7"/>
      <c r="J11" s="7"/>
      <c r="K11" s="86"/>
      <c r="L11" s="86"/>
    </row>
    <row r="12" spans="1:18" ht="18" customHeight="1" thickBot="1" x14ac:dyDescent="0.3">
      <c r="A12" s="93">
        <v>1</v>
      </c>
      <c r="B12" s="42">
        <f>IF(Q12=1,[1]JAN!B4*(9/5)+32,IF([1]JAN!B4="","","M"))</f>
        <v>68</v>
      </c>
      <c r="C12" s="42">
        <f>IF(R12=1,[1]JAN!C4*(9/5)+32,"")</f>
        <v>33.799999999999997</v>
      </c>
      <c r="D12" s="42">
        <f>IF(N12=0,"",IF((N12&gt;65),(N12-65),0))</f>
        <v>0</v>
      </c>
      <c r="E12" s="42">
        <f>IF(N12=0,"",IF((AND((N12&lt;65),(B12&lt;&gt;" "))),(65-N12),0))</f>
        <v>14</v>
      </c>
      <c r="F12" s="43">
        <f>IF(ISBLANK([1]JAN!D4),"",[1]JAN!D4)</f>
        <v>0</v>
      </c>
      <c r="G12" s="44" t="str">
        <f>IF([1]JAN!J4="","",[1]JAN!J4)</f>
        <v>N</v>
      </c>
      <c r="H12" s="45">
        <f>IF(ISBLANK([1]JAN!E4),"",[1]JAN!E4)</f>
        <v>0</v>
      </c>
      <c r="I12" s="44">
        <f>IF(ISBLANK([1]JAN!F4),"",[1]JAN!F4)</f>
        <v>320</v>
      </c>
      <c r="J12" s="42">
        <f>IF(ISBLANK([1]JAN!G4),"",[1]JAN!G4)</f>
        <v>18</v>
      </c>
      <c r="K12" s="86" t="str">
        <f>IF(ISBLANK([1]JAN!H4),"",[1]JAN!H4)</f>
        <v/>
      </c>
      <c r="L12" s="87" t="str">
        <f>IF(ISBLANK([1]JAN!I4),"",[1]JAN!I4)</f>
        <v/>
      </c>
      <c r="N12" s="1">
        <f t="shared" ref="N12:N32" si="0">ROUND(((B12+C12)/2),0)</f>
        <v>51</v>
      </c>
      <c r="O12" s="1">
        <f>IF((J12=O47),I12,0.04)</f>
        <v>0.04</v>
      </c>
      <c r="P12" s="1">
        <f t="shared" ref="P12:P37" si="1">IF((O12&gt;0),1,0)</f>
        <v>1</v>
      </c>
      <c r="Q12" s="1" t="b">
        <f>ISNUMBER([1]JAN!B4)</f>
        <v>1</v>
      </c>
      <c r="R12" s="1" t="b">
        <f>ISNUMBER([1]JAN!C4)</f>
        <v>1</v>
      </c>
    </row>
    <row r="13" spans="1:18" ht="18" customHeight="1" thickBot="1" x14ac:dyDescent="0.3">
      <c r="A13" s="94">
        <v>2</v>
      </c>
      <c r="B13" s="46">
        <f>IF(Q13=1,[1]JAN!B5*(9/5)+32,IF([1]JAN!B5="","","M"))</f>
        <v>55.400000000000006</v>
      </c>
      <c r="C13" s="46">
        <f>IF(R13=1,[1]JAN!C5*(9/5)+32,"")</f>
        <v>30.2</v>
      </c>
      <c r="D13" s="46">
        <f t="shared" ref="D13:D42" si="2">IF(N13=0,"",IF((N13&gt;65),(N13-65),0))</f>
        <v>0</v>
      </c>
      <c r="E13" s="46">
        <f t="shared" ref="E13:E42" si="3">IF(N13=0,"",IF((AND((N13&lt;65),(B13&lt;&gt;" "))),(65-N13),0))</f>
        <v>22</v>
      </c>
      <c r="F13" s="53">
        <f>IF(ISBLANK([1]JAN!D5),"",[1]JAN!D5)</f>
        <v>0</v>
      </c>
      <c r="G13" s="54" t="str">
        <f>IF([1]JAN!J5="","",[1]JAN!J5)</f>
        <v>N</v>
      </c>
      <c r="H13" s="55">
        <f>IF(ISBLANK([1]JAN!E5),"",[1]JAN!E5)</f>
        <v>0</v>
      </c>
      <c r="I13" s="54">
        <f>IF(ISBLANK([1]JAN!F5),"",[1]JAN!F5)</f>
        <v>90</v>
      </c>
      <c r="J13" s="46">
        <f>IF(ISBLANK([1]JAN!G5),"",[1]JAN!G5)</f>
        <v>12</v>
      </c>
      <c r="K13" s="86" t="str">
        <f>IF(ISBLANK([1]JAN!H5),"",[1]JAN!H5)</f>
        <v/>
      </c>
      <c r="L13" s="87" t="str">
        <f>IF(ISBLANK([1]JAN!I5),"",[1]JAN!I5)</f>
        <v/>
      </c>
      <c r="N13" s="1">
        <f t="shared" si="0"/>
        <v>43</v>
      </c>
      <c r="O13" s="1">
        <f>IF((J13=O47),I13,0.04)</f>
        <v>0.04</v>
      </c>
      <c r="P13" s="1">
        <f t="shared" si="1"/>
        <v>1</v>
      </c>
      <c r="Q13" s="1" t="b">
        <f>ISNUMBER([1]JAN!B5)</f>
        <v>1</v>
      </c>
      <c r="R13" s="1" t="b">
        <f>ISNUMBER([1]JAN!C5)</f>
        <v>1</v>
      </c>
    </row>
    <row r="14" spans="1:18" ht="18" customHeight="1" thickBot="1" x14ac:dyDescent="0.3">
      <c r="A14" s="93">
        <v>3</v>
      </c>
      <c r="B14" s="42">
        <f>IF(Q14=1,[1]JAN!B6*(9/5)+32,IF([1]JAN!B6="","","M"))</f>
        <v>44.6</v>
      </c>
      <c r="C14" s="42">
        <f>IF(R14=1,[1]JAN!C6*(9/5)+32,"")</f>
        <v>30.2</v>
      </c>
      <c r="D14" s="42">
        <f t="shared" si="2"/>
        <v>0</v>
      </c>
      <c r="E14" s="42">
        <f t="shared" si="3"/>
        <v>28</v>
      </c>
      <c r="F14" s="43">
        <f>IF(ISBLANK([1]JAN!D6),"",[1]JAN!D6)</f>
        <v>0.33</v>
      </c>
      <c r="G14" s="44" t="str">
        <f>IF([1]JAN!J6="","",[1]JAN!J6)</f>
        <v>N</v>
      </c>
      <c r="H14" s="45">
        <f>IF(ISBLANK([1]JAN!E6),"",[1]JAN!E6)</f>
        <v>0</v>
      </c>
      <c r="I14" s="44">
        <f>IF(ISBLANK([1]JAN!F6),"",[1]JAN!F6)</f>
        <v>30</v>
      </c>
      <c r="J14" s="42">
        <f>IF(ISBLANK([1]JAN!G6),"",[1]JAN!G6)</f>
        <v>11</v>
      </c>
      <c r="K14" s="86" t="str">
        <f>IF(ISBLANK([1]JAN!H6),"",[1]JAN!H6)</f>
        <v/>
      </c>
      <c r="L14" s="87" t="str">
        <f>IF(ISBLANK([1]JAN!I6),"",[1]JAN!I6)</f>
        <v/>
      </c>
      <c r="N14" s="1">
        <f t="shared" si="0"/>
        <v>37</v>
      </c>
      <c r="O14" s="1">
        <f>IF((J14=O47),I14,0.04)</f>
        <v>0.04</v>
      </c>
      <c r="P14" s="1">
        <f t="shared" si="1"/>
        <v>1</v>
      </c>
      <c r="Q14" s="1" t="b">
        <f>ISNUMBER([1]JAN!B6)</f>
        <v>1</v>
      </c>
      <c r="R14" s="1" t="b">
        <f>ISNUMBER([1]JAN!C6)</f>
        <v>1</v>
      </c>
    </row>
    <row r="15" spans="1:18" ht="18" customHeight="1" thickBot="1" x14ac:dyDescent="0.3">
      <c r="A15" s="94">
        <v>4</v>
      </c>
      <c r="B15" s="46">
        <f>IF(Q15=1,[1]JAN!B7*(9/5)+32,IF([1]JAN!B7="","","M"))</f>
        <v>59</v>
      </c>
      <c r="C15" s="46">
        <f>IF(R15=1,[1]JAN!C7*(9/5)+32,"")</f>
        <v>35.6</v>
      </c>
      <c r="D15" s="46">
        <f t="shared" si="2"/>
        <v>0</v>
      </c>
      <c r="E15" s="46">
        <f t="shared" si="3"/>
        <v>18</v>
      </c>
      <c r="F15" s="53">
        <f>IF(ISBLANK([1]JAN!D7),"",[1]JAN!D7)</f>
        <v>0</v>
      </c>
      <c r="G15" s="54" t="str">
        <f>IF([1]JAN!J7="","",[1]JAN!J7)</f>
        <v>N</v>
      </c>
      <c r="H15" s="55">
        <f>IF(ISBLANK([1]JAN!E7),"",[1]JAN!E7)</f>
        <v>0</v>
      </c>
      <c r="I15" s="54">
        <f>IF(ISBLANK([1]JAN!F7),"",[1]JAN!F7)</f>
        <v>10</v>
      </c>
      <c r="J15" s="46">
        <f>IF(ISBLANK([1]JAN!G7),"",[1]JAN!G7)</f>
        <v>14</v>
      </c>
      <c r="K15" s="86" t="str">
        <f>IF(ISBLANK([1]JAN!H7),"",[1]JAN!H7)</f>
        <v/>
      </c>
      <c r="L15" s="87" t="str">
        <f>IF(ISBLANK([1]JAN!I7),"",[1]JAN!I7)</f>
        <v/>
      </c>
      <c r="N15" s="1">
        <f t="shared" si="0"/>
        <v>47</v>
      </c>
      <c r="O15" s="1">
        <f>IF((J15=O47),I15,0.04)</f>
        <v>0.04</v>
      </c>
      <c r="P15" s="1">
        <f t="shared" si="1"/>
        <v>1</v>
      </c>
      <c r="Q15" s="1" t="b">
        <f>ISNUMBER([1]JAN!B7)</f>
        <v>1</v>
      </c>
      <c r="R15" s="1" t="b">
        <f>ISNUMBER([1]JAN!C7)</f>
        <v>1</v>
      </c>
    </row>
    <row r="16" spans="1:18" ht="18" customHeight="1" thickBot="1" x14ac:dyDescent="0.3">
      <c r="A16" s="93">
        <v>5</v>
      </c>
      <c r="B16" s="42">
        <f>IF(Q16=1,[1]JAN!B8*(9/5)+32,IF([1]JAN!B8="","","M"))</f>
        <v>62.6</v>
      </c>
      <c r="C16" s="42">
        <f>IF(R16=1,[1]JAN!C8*(9/5)+32,"")</f>
        <v>35.6</v>
      </c>
      <c r="D16" s="42">
        <f t="shared" si="2"/>
        <v>0</v>
      </c>
      <c r="E16" s="42">
        <f t="shared" si="3"/>
        <v>16</v>
      </c>
      <c r="F16" s="43">
        <f>IF(ISBLANK([1]JAN!D8),"",[1]JAN!D8)</f>
        <v>0.78</v>
      </c>
      <c r="G16" s="44" t="str">
        <f>IF([1]JAN!J8="","",[1]JAN!J8)</f>
        <v>N</v>
      </c>
      <c r="H16" s="45">
        <f>IF(ISBLANK([1]JAN!E8),"",[1]JAN!E8)</f>
        <v>0</v>
      </c>
      <c r="I16" s="44">
        <f>IF(ISBLANK([1]JAN!F8),"",[1]JAN!F8)</f>
        <v>130</v>
      </c>
      <c r="J16" s="42">
        <f>IF(ISBLANK([1]JAN!G8),"",[1]JAN!G8)</f>
        <v>27</v>
      </c>
      <c r="K16" s="86" t="str">
        <f>IF(ISBLANK([1]JAN!H8),"",[1]JAN!H8)</f>
        <v/>
      </c>
      <c r="L16" s="87" t="str">
        <f>IF(ISBLANK([1]JAN!I8),"",[1]JAN!I8)</f>
        <v/>
      </c>
      <c r="N16" s="1">
        <f t="shared" si="0"/>
        <v>49</v>
      </c>
      <c r="O16" s="1">
        <f>IF((J16=O47),I16,0.04)</f>
        <v>0.04</v>
      </c>
      <c r="P16" s="1">
        <f t="shared" si="1"/>
        <v>1</v>
      </c>
      <c r="Q16" s="1" t="b">
        <f>ISNUMBER([1]JAN!B8)</f>
        <v>1</v>
      </c>
      <c r="R16" s="1" t="b">
        <f>ISNUMBER([1]JAN!C8)</f>
        <v>1</v>
      </c>
    </row>
    <row r="17" spans="1:18" ht="18" customHeight="1" thickBot="1" x14ac:dyDescent="0.3">
      <c r="A17" s="94">
        <v>6</v>
      </c>
      <c r="B17" s="46">
        <f>IF(Q17=1,[1]JAN!B9*(9/5)+32,IF([1]JAN!B9="","","M"))</f>
        <v>64.400000000000006</v>
      </c>
      <c r="C17" s="46">
        <f>IF(R17=1,[1]JAN!C9*(9/5)+32,"")</f>
        <v>44.6</v>
      </c>
      <c r="D17" s="46">
        <f t="shared" si="2"/>
        <v>0</v>
      </c>
      <c r="E17" s="46">
        <f t="shared" si="3"/>
        <v>10</v>
      </c>
      <c r="F17" s="53">
        <f>IF(ISBLANK([1]JAN!D9),"",[1]JAN!D9)</f>
        <v>0.38</v>
      </c>
      <c r="G17" s="54" t="str">
        <f>IF([1]JAN!J9="","",[1]JAN!J9)</f>
        <v>N</v>
      </c>
      <c r="H17" s="55">
        <f>IF(ISBLANK([1]JAN!E9),"",[1]JAN!E9)</f>
        <v>0</v>
      </c>
      <c r="I17" s="54">
        <f>IF(ISBLANK([1]JAN!F9),"",[1]JAN!F9)</f>
        <v>120</v>
      </c>
      <c r="J17" s="46">
        <f>IF(ISBLANK([1]JAN!G9),"",[1]JAN!G9)</f>
        <v>25</v>
      </c>
      <c r="K17" s="86" t="str">
        <f>IF(ISBLANK([1]JAN!H9),"",[1]JAN!H9)</f>
        <v/>
      </c>
      <c r="L17" s="87" t="str">
        <f>IF(ISBLANK([1]JAN!I9),"",[1]JAN!I9)</f>
        <v/>
      </c>
      <c r="N17" s="1">
        <f t="shared" si="0"/>
        <v>55</v>
      </c>
      <c r="O17" s="1">
        <f>IF((J17=O47),I17,0.04)</f>
        <v>0.04</v>
      </c>
      <c r="P17" s="1">
        <f t="shared" si="1"/>
        <v>1</v>
      </c>
      <c r="Q17" s="1" t="b">
        <f>ISNUMBER([1]JAN!B9)</f>
        <v>1</v>
      </c>
      <c r="R17" s="1" t="b">
        <f>ISNUMBER([1]JAN!C9)</f>
        <v>1</v>
      </c>
    </row>
    <row r="18" spans="1:18" ht="18" customHeight="1" thickBot="1" x14ac:dyDescent="0.3">
      <c r="A18" s="93">
        <v>7</v>
      </c>
      <c r="B18" s="42">
        <f>IF(Q18=1,[1]JAN!B10*(9/5)+32,IF([1]JAN!B10="","","M"))</f>
        <v>59</v>
      </c>
      <c r="C18" s="42">
        <f>IF(R18=1,[1]JAN!C10*(9/5)+32,"")</f>
        <v>37.4</v>
      </c>
      <c r="D18" s="42">
        <f t="shared" si="2"/>
        <v>0</v>
      </c>
      <c r="E18" s="42">
        <f t="shared" si="3"/>
        <v>17</v>
      </c>
      <c r="F18" s="43">
        <f>IF(ISBLANK([1]JAN!D10),"",[1]JAN!D10)</f>
        <v>0</v>
      </c>
      <c r="G18" s="44" t="str">
        <f>IF([1]JAN!J10="","",[1]JAN!J10)</f>
        <v>N</v>
      </c>
      <c r="H18" s="45">
        <f>IF(ISBLANK([1]JAN!E10),"",[1]JAN!E10)</f>
        <v>0</v>
      </c>
      <c r="I18" s="44">
        <f>IF(ISBLANK([1]JAN!F10),"",[1]JAN!F10)</f>
        <v>310</v>
      </c>
      <c r="J18" s="42">
        <f>IF(ISBLANK([1]JAN!G10),"",[1]JAN!G10)</f>
        <v>20</v>
      </c>
      <c r="K18" s="86" t="str">
        <f>IF(ISBLANK([1]JAN!H10),"",[1]JAN!H10)</f>
        <v/>
      </c>
      <c r="L18" s="87" t="str">
        <f>IF(ISBLANK([1]JAN!I10),"",[1]JAN!I10)</f>
        <v/>
      </c>
      <c r="N18" s="1">
        <f t="shared" si="0"/>
        <v>48</v>
      </c>
      <c r="O18" s="1">
        <f>IF((J18=O47),I18,0.04)</f>
        <v>0.04</v>
      </c>
      <c r="P18" s="1">
        <f t="shared" si="1"/>
        <v>1</v>
      </c>
      <c r="Q18" s="1" t="b">
        <f>ISNUMBER([1]JAN!B10)</f>
        <v>1</v>
      </c>
      <c r="R18" s="1" t="b">
        <f>ISNUMBER([1]JAN!C10)</f>
        <v>1</v>
      </c>
    </row>
    <row r="19" spans="1:18" ht="18" customHeight="1" thickBot="1" x14ac:dyDescent="0.3">
      <c r="A19" s="94">
        <v>8</v>
      </c>
      <c r="B19" s="46">
        <f>IF(Q19=1,[1]JAN!B11*(9/5)+32,IF([1]JAN!B11="","","M"))</f>
        <v>57.2</v>
      </c>
      <c r="C19" s="46">
        <f>IF(R19=1,[1]JAN!C11*(9/5)+32,"")</f>
        <v>39.200000000000003</v>
      </c>
      <c r="D19" s="46">
        <f t="shared" si="2"/>
        <v>0</v>
      </c>
      <c r="E19" s="46">
        <f t="shared" si="3"/>
        <v>17</v>
      </c>
      <c r="F19" s="53">
        <f>IF(ISBLANK([1]JAN!D11),"",[1]JAN!D11)</f>
        <v>0.27</v>
      </c>
      <c r="G19" s="54" t="str">
        <f>IF([1]JAN!J11="","",[1]JAN!J11)</f>
        <v>N</v>
      </c>
      <c r="H19" s="55">
        <f>IF(ISBLANK([1]JAN!E11),"",[1]JAN!E11)</f>
        <v>0</v>
      </c>
      <c r="I19" s="54">
        <f>IF(ISBLANK([1]JAN!F11),"",[1]JAN!F11)</f>
        <v>130</v>
      </c>
      <c r="J19" s="46">
        <f>IF(ISBLANK([1]JAN!G11),"",[1]JAN!G11)</f>
        <v>28</v>
      </c>
      <c r="K19" s="86" t="str">
        <f>IF(ISBLANK([1]JAN!H11),"",[1]JAN!H11)</f>
        <v/>
      </c>
      <c r="L19" s="87" t="str">
        <f>IF(ISBLANK([1]JAN!I11),"",[1]JAN!I11)</f>
        <v/>
      </c>
      <c r="N19" s="1">
        <f t="shared" si="0"/>
        <v>48</v>
      </c>
      <c r="O19" s="1">
        <f>IF((J19=O47),I19,0.04)</f>
        <v>0.04</v>
      </c>
      <c r="P19" s="1">
        <f t="shared" si="1"/>
        <v>1</v>
      </c>
      <c r="Q19" s="1" t="b">
        <f>ISNUMBER([1]JAN!B11)</f>
        <v>1</v>
      </c>
      <c r="R19" s="1" t="b">
        <f>ISNUMBER([1]JAN!C11)</f>
        <v>1</v>
      </c>
    </row>
    <row r="20" spans="1:18" ht="18" customHeight="1" thickBot="1" x14ac:dyDescent="0.3">
      <c r="A20" s="93">
        <v>9</v>
      </c>
      <c r="B20" s="42">
        <f>IF(Q20=1,[1]JAN!B12*(9/5)+32,IF([1]JAN!B12="","","M"))</f>
        <v>71.599999999999994</v>
      </c>
      <c r="C20" s="42">
        <f>IF(R20=1,[1]JAN!C12*(9/5)+32,"")</f>
        <v>42.8</v>
      </c>
      <c r="D20" s="42">
        <f t="shared" si="2"/>
        <v>0</v>
      </c>
      <c r="E20" s="42">
        <f t="shared" si="3"/>
        <v>8</v>
      </c>
      <c r="F20" s="43">
        <f>IF(ISBLANK([1]JAN!D12),"",[1]JAN!D12)</f>
        <v>1.71</v>
      </c>
      <c r="G20" s="44" t="str">
        <f>IF([1]JAN!J12="","",[1]JAN!J12)</f>
        <v>Y</v>
      </c>
      <c r="H20" s="45">
        <f>IF(ISBLANK([1]JAN!E12),"",[1]JAN!E12)</f>
        <v>0</v>
      </c>
      <c r="I20" s="44">
        <f>IF(ISBLANK([1]JAN!F12),"",[1]JAN!F12)</f>
        <v>150</v>
      </c>
      <c r="J20" s="42">
        <f>IF(ISBLANK([1]JAN!G12),"",[1]JAN!G12)</f>
        <v>39</v>
      </c>
      <c r="K20" s="86" t="str">
        <f>IF(ISBLANK([1]JAN!H12),"",[1]JAN!H12)</f>
        <v/>
      </c>
      <c r="L20" s="87" t="str">
        <f>IF(ISBLANK([1]JAN!I12),"",[1]JAN!I12)</f>
        <v/>
      </c>
      <c r="N20" s="1">
        <f t="shared" si="0"/>
        <v>57</v>
      </c>
      <c r="O20" s="1">
        <f>IF((J20=O47),I20,0.04)</f>
        <v>150</v>
      </c>
      <c r="P20" s="1">
        <f t="shared" si="1"/>
        <v>1</v>
      </c>
      <c r="Q20" s="1" t="b">
        <f>ISNUMBER([1]JAN!B12)</f>
        <v>1</v>
      </c>
      <c r="R20" s="1" t="b">
        <f>ISNUMBER([1]JAN!C12)</f>
        <v>1</v>
      </c>
    </row>
    <row r="21" spans="1:18" ht="18" customHeight="1" thickBot="1" x14ac:dyDescent="0.3">
      <c r="A21" s="94">
        <v>10</v>
      </c>
      <c r="B21" s="46">
        <f>IF(Q21=1,[1]JAN!B13*(9/5)+32,IF([1]JAN!B13="","","M"))</f>
        <v>57.2</v>
      </c>
      <c r="C21" s="46">
        <f>IF(R21=1,[1]JAN!C13*(9/5)+32,"")</f>
        <v>32</v>
      </c>
      <c r="D21" s="46">
        <f t="shared" si="2"/>
        <v>0</v>
      </c>
      <c r="E21" s="46">
        <f t="shared" si="3"/>
        <v>20</v>
      </c>
      <c r="F21" s="53">
        <f>IF(ISBLANK([1]JAN!D13),"",[1]JAN!D13)</f>
        <v>0</v>
      </c>
      <c r="G21" s="54" t="str">
        <f>IF([1]JAN!J13="","",[1]JAN!J13)</f>
        <v>N</v>
      </c>
      <c r="H21" s="55">
        <f>IF(ISBLANK([1]JAN!E13),"",[1]JAN!E13)</f>
        <v>0</v>
      </c>
      <c r="I21" s="54">
        <f>IF(ISBLANK([1]JAN!F13),"",[1]JAN!F13)</f>
        <v>290</v>
      </c>
      <c r="J21" s="46">
        <f>IF(ISBLANK([1]JAN!G13),"",[1]JAN!G13)</f>
        <v>17</v>
      </c>
      <c r="K21" s="86" t="str">
        <f>IF(ISBLANK([1]JAN!H13),"",[1]JAN!H13)</f>
        <v/>
      </c>
      <c r="L21" s="87" t="str">
        <f>IF(ISBLANK([1]JAN!I13),"",[1]JAN!I13)</f>
        <v/>
      </c>
      <c r="N21" s="1">
        <f t="shared" si="0"/>
        <v>45</v>
      </c>
      <c r="O21" s="1">
        <f>IF((J21=O47),I21,0.04)</f>
        <v>0.04</v>
      </c>
      <c r="P21" s="1">
        <f t="shared" si="1"/>
        <v>1</v>
      </c>
      <c r="Q21" s="1" t="b">
        <f>ISNUMBER([1]JAN!B13)</f>
        <v>1</v>
      </c>
      <c r="R21" s="1" t="b">
        <f>ISNUMBER([1]JAN!C13)</f>
        <v>1</v>
      </c>
    </row>
    <row r="22" spans="1:18" ht="18" customHeight="1" thickBot="1" x14ac:dyDescent="0.3">
      <c r="A22" s="93">
        <v>11</v>
      </c>
      <c r="B22" s="42">
        <f>IF(Q22=1,[1]JAN!B14*(9/5)+32,IF([1]JAN!B14="","","M"))</f>
        <v>64.400000000000006</v>
      </c>
      <c r="C22" s="42">
        <f>IF(R22=1,[1]JAN!C14*(9/5)+32,"")</f>
        <v>37.4</v>
      </c>
      <c r="D22" s="42">
        <f t="shared" si="2"/>
        <v>0</v>
      </c>
      <c r="E22" s="42">
        <f t="shared" si="3"/>
        <v>14</v>
      </c>
      <c r="F22" s="43">
        <f>IF(ISBLANK([1]JAN!D14),"",[1]JAN!D14)</f>
        <v>0</v>
      </c>
      <c r="G22" s="44" t="str">
        <f>IF([1]JAN!J14="","",[1]JAN!J14)</f>
        <v>N</v>
      </c>
      <c r="H22" s="45">
        <f>IF(ISBLANK([1]JAN!E14),"",[1]JAN!E14)</f>
        <v>0</v>
      </c>
      <c r="I22" s="44">
        <f>IF(ISBLANK([1]JAN!F14),"",[1]JAN!F14)</f>
        <v>80</v>
      </c>
      <c r="J22" s="42">
        <f>IF(ISBLANK([1]JAN!G14),"",[1]JAN!G14)</f>
        <v>10</v>
      </c>
      <c r="K22" s="86" t="str">
        <f>IF(ISBLANK([1]JAN!H14),"",[1]JAN!H14)</f>
        <v/>
      </c>
      <c r="L22" s="87" t="str">
        <f>IF(ISBLANK([1]JAN!I14),"",[1]JAN!I14)</f>
        <v/>
      </c>
      <c r="N22" s="1">
        <f t="shared" si="0"/>
        <v>51</v>
      </c>
      <c r="O22" s="1">
        <f>IF((J22=O47),I22,0.04)</f>
        <v>0.04</v>
      </c>
      <c r="P22" s="1">
        <f t="shared" si="1"/>
        <v>1</v>
      </c>
      <c r="Q22" s="1" t="b">
        <f>ISNUMBER([1]JAN!B14)</f>
        <v>1</v>
      </c>
      <c r="R22" s="1" t="b">
        <f>ISNUMBER([1]JAN!C14)</f>
        <v>1</v>
      </c>
    </row>
    <row r="23" spans="1:18" ht="18" customHeight="1" thickBot="1" x14ac:dyDescent="0.3">
      <c r="A23" s="94">
        <v>12</v>
      </c>
      <c r="B23" s="46">
        <f>IF(Q23=1,[1]JAN!B15*(9/5)+32,IF([1]JAN!B15="","","M"))</f>
        <v>71.599999999999994</v>
      </c>
      <c r="C23" s="46">
        <f>IF(R23=1,[1]JAN!C15*(9/5)+32,"")</f>
        <v>51.8</v>
      </c>
      <c r="D23" s="46">
        <f t="shared" si="2"/>
        <v>0</v>
      </c>
      <c r="E23" s="46">
        <f t="shared" si="3"/>
        <v>3</v>
      </c>
      <c r="F23" s="53">
        <f>IF(ISBLANK([1]JAN!D15),"",[1]JAN!D15)</f>
        <v>0</v>
      </c>
      <c r="G23" s="54" t="str">
        <f>IF([1]JAN!J15="","",[1]JAN!J15)</f>
        <v>N</v>
      </c>
      <c r="H23" s="55">
        <f>IF(ISBLANK([1]JAN!E15),"",[1]JAN!E15)</f>
        <v>0</v>
      </c>
      <c r="I23" s="54">
        <f>IF(ISBLANK([1]JAN!F15),"",[1]JAN!F15)</f>
        <v>300</v>
      </c>
      <c r="J23" s="46">
        <f>IF(ISBLANK([1]JAN!G15),"",[1]JAN!G15)</f>
        <v>21</v>
      </c>
      <c r="K23" s="86" t="str">
        <f>IF(ISBLANK([1]JAN!H15),"",[1]JAN!H15)</f>
        <v/>
      </c>
      <c r="L23" s="87" t="str">
        <f>IF(ISBLANK([1]JAN!I15),"",[1]JAN!I15)</f>
        <v/>
      </c>
      <c r="N23" s="1">
        <f t="shared" si="0"/>
        <v>62</v>
      </c>
      <c r="O23" s="1">
        <f>IF((J23=O47),I23,0.04)</f>
        <v>0.04</v>
      </c>
      <c r="P23" s="1">
        <f t="shared" si="1"/>
        <v>1</v>
      </c>
      <c r="Q23" s="1" t="b">
        <f>ISNUMBER([1]JAN!B15)</f>
        <v>1</v>
      </c>
      <c r="R23" s="1" t="b">
        <f>ISNUMBER([1]JAN!C15)</f>
        <v>1</v>
      </c>
    </row>
    <row r="24" spans="1:18" ht="18" customHeight="1" thickBot="1" x14ac:dyDescent="0.3">
      <c r="A24" s="93">
        <v>13</v>
      </c>
      <c r="B24" s="42">
        <f>IF(Q24=1,[1]JAN!B16*(9/5)+32,IF([1]JAN!B16="","","M"))</f>
        <v>51.8</v>
      </c>
      <c r="C24" s="42">
        <f>IF(R24=1,[1]JAN!C16*(9/5)+32,"")</f>
        <v>33.799999999999997</v>
      </c>
      <c r="D24" s="42">
        <f t="shared" si="2"/>
        <v>0</v>
      </c>
      <c r="E24" s="42">
        <f t="shared" si="3"/>
        <v>22</v>
      </c>
      <c r="F24" s="43">
        <f>IF(ISBLANK([1]JAN!D16),"",[1]JAN!D16)</f>
        <v>0</v>
      </c>
      <c r="G24" s="44" t="str">
        <f>IF([1]JAN!J16="","",[1]JAN!J16)</f>
        <v>N</v>
      </c>
      <c r="H24" s="45">
        <f>IF(ISBLANK([1]JAN!E16),"",[1]JAN!E16)</f>
        <v>0</v>
      </c>
      <c r="I24" s="44">
        <f>IF(ISBLANK([1]JAN!F16),"",[1]JAN!F16)</f>
        <v>320</v>
      </c>
      <c r="J24" s="42">
        <f>IF(ISBLANK([1]JAN!G16),"",[1]JAN!G16)</f>
        <v>9</v>
      </c>
      <c r="K24" s="86" t="str">
        <f>IF(ISBLANK([1]JAN!H16),"",[1]JAN!H16)</f>
        <v/>
      </c>
      <c r="L24" s="87" t="str">
        <f>IF(ISBLANK([1]JAN!I16),"",[1]JAN!I16)</f>
        <v/>
      </c>
      <c r="N24" s="1">
        <f t="shared" si="0"/>
        <v>43</v>
      </c>
      <c r="O24" s="1">
        <f>IF((J24=O47),I24,0.04)</f>
        <v>0.04</v>
      </c>
      <c r="P24" s="1">
        <f t="shared" si="1"/>
        <v>1</v>
      </c>
      <c r="Q24" s="1" t="b">
        <f>ISNUMBER([1]JAN!B16)</f>
        <v>1</v>
      </c>
      <c r="R24" s="1" t="b">
        <f>ISNUMBER([1]JAN!C16)</f>
        <v>1</v>
      </c>
    </row>
    <row r="25" spans="1:18" ht="18" customHeight="1" thickBot="1" x14ac:dyDescent="0.3">
      <c r="A25" s="94">
        <v>14</v>
      </c>
      <c r="B25" s="46">
        <f>IF(Q25=1,[1]JAN!B17*(9/5)+32,IF([1]JAN!B17="","","M"))</f>
        <v>62.6</v>
      </c>
      <c r="C25" s="46">
        <f>IF(R25=1,[1]JAN!C17*(9/5)+32,"")</f>
        <v>30.2</v>
      </c>
      <c r="D25" s="46">
        <f t="shared" si="2"/>
        <v>0</v>
      </c>
      <c r="E25" s="46">
        <f t="shared" si="3"/>
        <v>19</v>
      </c>
      <c r="F25" s="53">
        <f>IF(ISBLANK([1]JAN!D17),"",[1]JAN!D17)</f>
        <v>0</v>
      </c>
      <c r="G25" s="54" t="str">
        <f>IF([1]JAN!J17="","",[1]JAN!J17)</f>
        <v>N</v>
      </c>
      <c r="H25" s="55">
        <f>IF(ISBLANK([1]JAN!E17),"",[1]JAN!E17)</f>
        <v>0</v>
      </c>
      <c r="I25" s="54">
        <f>IF(ISBLANK([1]JAN!F17),"",[1]JAN!F17)</f>
        <v>10</v>
      </c>
      <c r="J25" s="46">
        <f>IF(ISBLANK([1]JAN!G17),"",[1]JAN!G17)</f>
        <v>3</v>
      </c>
      <c r="K25" s="86" t="str">
        <f>IF(ISBLANK([1]JAN!H17),"",[1]JAN!H17)</f>
        <v/>
      </c>
      <c r="L25" s="87" t="str">
        <f>IF(ISBLANK([1]JAN!I17),"",[1]JAN!I17)</f>
        <v/>
      </c>
      <c r="N25" s="1">
        <f t="shared" si="0"/>
        <v>46</v>
      </c>
      <c r="O25" s="1">
        <f>IF((J25=O47),I25,0.04)</f>
        <v>0.04</v>
      </c>
      <c r="P25" s="1">
        <f t="shared" si="1"/>
        <v>1</v>
      </c>
      <c r="Q25" s="1" t="b">
        <f>ISNUMBER([1]JAN!B17)</f>
        <v>1</v>
      </c>
      <c r="R25" s="1" t="b">
        <f>ISNUMBER([1]JAN!C17)</f>
        <v>1</v>
      </c>
    </row>
    <row r="26" spans="1:18" ht="18" customHeight="1" thickBot="1" x14ac:dyDescent="0.3">
      <c r="A26" s="93">
        <v>15</v>
      </c>
      <c r="B26" s="42">
        <f>IF(Q26=1,[1]JAN!B18*(9/5)+32,IF([1]JAN!B18="","","M"))</f>
        <v>68</v>
      </c>
      <c r="C26" s="42">
        <f>IF(R26=1,[1]JAN!C18*(9/5)+32,"")</f>
        <v>30.2</v>
      </c>
      <c r="D26" s="42">
        <f t="shared" si="2"/>
        <v>0</v>
      </c>
      <c r="E26" s="42">
        <f t="shared" si="3"/>
        <v>16</v>
      </c>
      <c r="F26" s="43">
        <f>IF(ISBLANK([1]JAN!D18),"",[1]JAN!D18)</f>
        <v>0</v>
      </c>
      <c r="G26" s="44" t="str">
        <f>IF([1]JAN!J18="","",[1]JAN!J18)</f>
        <v>N</v>
      </c>
      <c r="H26" s="45">
        <f>IF(ISBLANK([1]JAN!E18),"",[1]JAN!E18)</f>
        <v>0</v>
      </c>
      <c r="I26" s="44">
        <f>IF(ISBLANK([1]JAN!F18),"",[1]JAN!F18)</f>
        <v>210</v>
      </c>
      <c r="J26" s="42">
        <f>IF(ISBLANK([1]JAN!G18),"",[1]JAN!G18)</f>
        <v>7</v>
      </c>
      <c r="K26" s="86" t="str">
        <f>IF(ISBLANK([1]JAN!H18),"",[1]JAN!H18)</f>
        <v/>
      </c>
      <c r="L26" s="87" t="str">
        <f>IF(ISBLANK([1]JAN!I18),"",[1]JAN!I18)</f>
        <v/>
      </c>
      <c r="N26" s="1">
        <f t="shared" si="0"/>
        <v>49</v>
      </c>
      <c r="O26" s="1">
        <f>IF((J26=O47),I26,0.04)</f>
        <v>0.04</v>
      </c>
      <c r="P26" s="1">
        <f t="shared" si="1"/>
        <v>1</v>
      </c>
      <c r="Q26" s="1" t="b">
        <f>ISNUMBER([1]JAN!B18)</f>
        <v>1</v>
      </c>
      <c r="R26" s="1" t="b">
        <f>ISNUMBER([1]JAN!C18)</f>
        <v>1</v>
      </c>
    </row>
    <row r="27" spans="1:18" ht="18" customHeight="1" thickBot="1" x14ac:dyDescent="0.3">
      <c r="A27" s="94">
        <v>16</v>
      </c>
      <c r="B27" s="46">
        <f>IF(Q27=1,[1]JAN!B19*(9/5)+32,IF([1]JAN!B19="","","M"))</f>
        <v>59</v>
      </c>
      <c r="C27" s="46">
        <f>IF(R27=1,[1]JAN!C19*(9/5)+32,"")</f>
        <v>24.8</v>
      </c>
      <c r="D27" s="46">
        <f t="shared" si="2"/>
        <v>0</v>
      </c>
      <c r="E27" s="46">
        <f t="shared" si="3"/>
        <v>23</v>
      </c>
      <c r="F27" s="53">
        <f>IF(ISBLANK([1]JAN!D19),"",[1]JAN!D19)</f>
        <v>0.11</v>
      </c>
      <c r="G27" s="54" t="str">
        <f>IF([1]JAN!J19="","",[1]JAN!J19)</f>
        <v>N</v>
      </c>
      <c r="H27" s="55">
        <f>IF(ISBLANK([1]JAN!E19),"",[1]JAN!E19)</f>
        <v>0</v>
      </c>
      <c r="I27" s="54">
        <f>IF(ISBLANK([1]JAN!F19),"",[1]JAN!F19)</f>
        <v>340</v>
      </c>
      <c r="J27" s="46">
        <f>IF(ISBLANK([1]JAN!G19),"",[1]JAN!G19)</f>
        <v>23</v>
      </c>
      <c r="K27" s="86" t="str">
        <f>IF(ISBLANK([1]JAN!H19),"",[1]JAN!H19)</f>
        <v/>
      </c>
      <c r="L27" s="87" t="str">
        <f>IF(ISBLANK([1]JAN!I19),"",[1]JAN!I19)</f>
        <v/>
      </c>
      <c r="N27" s="1">
        <f t="shared" si="0"/>
        <v>42</v>
      </c>
      <c r="O27" s="1">
        <f>IF((J27=O47),I27,0.04)</f>
        <v>0.04</v>
      </c>
      <c r="P27" s="1">
        <f t="shared" si="1"/>
        <v>1</v>
      </c>
      <c r="Q27" s="1" t="b">
        <f>ISNUMBER([1]JAN!B19)</f>
        <v>1</v>
      </c>
      <c r="R27" s="1" t="b">
        <f>ISNUMBER([1]JAN!C19)</f>
        <v>1</v>
      </c>
    </row>
    <row r="28" spans="1:18" ht="18" customHeight="1" thickBot="1" x14ac:dyDescent="0.3">
      <c r="A28" s="93">
        <v>17</v>
      </c>
      <c r="B28" s="42">
        <f>IF(Q28=1,[1]JAN!B20*(9/5)+32,IF([1]JAN!B20="","","M"))</f>
        <v>46.4</v>
      </c>
      <c r="C28" s="42">
        <f>IF(R28=1,[1]JAN!C20*(9/5)+32,"")</f>
        <v>17.600000000000001</v>
      </c>
      <c r="D28" s="42">
        <f t="shared" si="2"/>
        <v>0</v>
      </c>
      <c r="E28" s="42">
        <f t="shared" si="3"/>
        <v>33</v>
      </c>
      <c r="F28" s="43">
        <f>IF(ISBLANK([1]JAN!D20),"",[1]JAN!D20)</f>
        <v>0</v>
      </c>
      <c r="G28" s="44" t="str">
        <f>IF([1]JAN!J20="","",[1]JAN!J20)</f>
        <v>N</v>
      </c>
      <c r="H28" s="45">
        <f>IF(ISBLANK([1]JAN!E20),"",[1]JAN!E20)</f>
        <v>0</v>
      </c>
      <c r="I28" s="44">
        <f>IF(ISBLANK([1]JAN!F20),"",[1]JAN!F20)</f>
        <v>350</v>
      </c>
      <c r="J28" s="42">
        <f>IF(ISBLANK([1]JAN!G20),"",[1]JAN!G20)</f>
        <v>8</v>
      </c>
      <c r="K28" s="86" t="str">
        <f>IF(ISBLANK([1]JAN!H20),"",[1]JAN!H20)</f>
        <v/>
      </c>
      <c r="L28" s="87" t="str">
        <f>IF(ISBLANK([1]JAN!I20),"",[1]JAN!I20)</f>
        <v/>
      </c>
      <c r="N28" s="1">
        <f t="shared" si="0"/>
        <v>32</v>
      </c>
      <c r="O28" s="1">
        <f>IF((J28=O47),I28,0.04)</f>
        <v>0.04</v>
      </c>
      <c r="P28" s="1">
        <f t="shared" si="1"/>
        <v>1</v>
      </c>
      <c r="Q28" s="1" t="b">
        <f>ISNUMBER([1]JAN!B20)</f>
        <v>1</v>
      </c>
      <c r="R28" s="1" t="b">
        <f>ISNUMBER([1]JAN!C20)</f>
        <v>1</v>
      </c>
    </row>
    <row r="29" spans="1:18" ht="18" customHeight="1" thickBot="1" x14ac:dyDescent="0.3">
      <c r="A29" s="94">
        <v>18</v>
      </c>
      <c r="B29" s="46">
        <f>IF(Q29=1,[1]JAN!B21*(9/5)+32,IF([1]JAN!B21="","","M"))</f>
        <v>57.2</v>
      </c>
      <c r="C29" s="46">
        <f>IF(R29=1,[1]JAN!C21*(9/5)+32,"")</f>
        <v>23</v>
      </c>
      <c r="D29" s="46">
        <f t="shared" si="2"/>
        <v>0</v>
      </c>
      <c r="E29" s="46">
        <f t="shared" si="3"/>
        <v>25</v>
      </c>
      <c r="F29" s="53" t="str">
        <f>IF(ISBLANK([1]JAN!D21),"",[1]JAN!D21)</f>
        <v>T</v>
      </c>
      <c r="G29" s="54" t="str">
        <f>IF([1]JAN!J21="","",[1]JAN!J21)</f>
        <v>N</v>
      </c>
      <c r="H29" s="55">
        <f>IF(ISBLANK([1]JAN!E21),"",[1]JAN!E21)</f>
        <v>0</v>
      </c>
      <c r="I29" s="54">
        <f>IF(ISBLANK([1]JAN!F21),"",[1]JAN!F21)</f>
        <v>190</v>
      </c>
      <c r="J29" s="46">
        <f>IF(ISBLANK([1]JAN!G21),"",[1]JAN!G21)</f>
        <v>7</v>
      </c>
      <c r="K29" s="86" t="str">
        <f>IF(ISBLANK([1]JAN!H21),"",[1]JAN!H21)</f>
        <v/>
      </c>
      <c r="L29" s="87" t="str">
        <f>IF(ISBLANK([1]JAN!I21),"",[1]JAN!I21)</f>
        <v/>
      </c>
      <c r="N29" s="1">
        <f t="shared" si="0"/>
        <v>40</v>
      </c>
      <c r="O29" s="1">
        <f>IF((J29=O47),I29,0.04)</f>
        <v>0.04</v>
      </c>
      <c r="P29" s="1">
        <f t="shared" si="1"/>
        <v>1</v>
      </c>
      <c r="Q29" s="1" t="b">
        <f>ISNUMBER([1]JAN!B21)</f>
        <v>1</v>
      </c>
      <c r="R29" s="1" t="b">
        <f>ISNUMBER([1]JAN!C21)</f>
        <v>1</v>
      </c>
    </row>
    <row r="30" spans="1:18" ht="18" customHeight="1" thickBot="1" x14ac:dyDescent="0.3">
      <c r="A30" s="93">
        <v>19</v>
      </c>
      <c r="B30" s="42">
        <f>IF(Q30=1,[1]JAN!B22*(9/5)+32,IF([1]JAN!B22="","","M"))</f>
        <v>57.2</v>
      </c>
      <c r="C30" s="42">
        <f>IF(R30=1,[1]JAN!C22*(9/5)+32,"")</f>
        <v>33.799999999999997</v>
      </c>
      <c r="D30" s="42">
        <f t="shared" si="2"/>
        <v>0</v>
      </c>
      <c r="E30" s="42">
        <f t="shared" si="3"/>
        <v>19</v>
      </c>
      <c r="F30" s="43">
        <f>IF(ISBLANK([1]JAN!D22),"",[1]JAN!D22)</f>
        <v>0.11</v>
      </c>
      <c r="G30" s="44" t="str">
        <f>IF([1]JAN!J22="","",[1]JAN!J22)</f>
        <v>N</v>
      </c>
      <c r="H30" s="45">
        <f>IF(ISBLANK([1]JAN!E22),"",[1]JAN!E22)</f>
        <v>0</v>
      </c>
      <c r="I30" s="44">
        <f>IF(ISBLANK([1]JAN!F22),"",[1]JAN!F22)</f>
        <v>330</v>
      </c>
      <c r="J30" s="42">
        <f>IF(ISBLANK([1]JAN!G22),"",[1]JAN!G22)</f>
        <v>23</v>
      </c>
      <c r="K30" s="86" t="str">
        <f>IF(ISBLANK([1]JAN!H22),"",[1]JAN!H22)</f>
        <v/>
      </c>
      <c r="L30" s="87" t="str">
        <f>IF(ISBLANK([1]JAN!I22),"",[1]JAN!I22)</f>
        <v/>
      </c>
      <c r="N30" s="1">
        <f t="shared" si="0"/>
        <v>46</v>
      </c>
      <c r="O30" s="1">
        <f>IF((J30=O47),I30,0.04)</f>
        <v>0.04</v>
      </c>
      <c r="P30" s="1">
        <f t="shared" si="1"/>
        <v>1</v>
      </c>
      <c r="Q30" s="1" t="b">
        <f>ISNUMBER([1]JAN!B22)</f>
        <v>1</v>
      </c>
      <c r="R30" s="1" t="b">
        <f>ISNUMBER([1]JAN!C22)</f>
        <v>1</v>
      </c>
    </row>
    <row r="31" spans="1:18" ht="18" customHeight="1" thickBot="1" x14ac:dyDescent="0.3">
      <c r="A31" s="94">
        <v>20</v>
      </c>
      <c r="B31" s="46">
        <f>IF(Q31=1,[1]JAN!B23*(9/5)+32,IF([1]JAN!B23="","","M"))</f>
        <v>42.8</v>
      </c>
      <c r="C31" s="46">
        <f>IF(R31=1,[1]JAN!C23*(9/5)+32,"")</f>
        <v>28.4</v>
      </c>
      <c r="D31" s="46">
        <f t="shared" si="2"/>
        <v>0</v>
      </c>
      <c r="E31" s="46">
        <f t="shared" si="3"/>
        <v>29</v>
      </c>
      <c r="F31" s="53">
        <f>IF(ISBLANK([1]JAN!D23),"",[1]JAN!D23)</f>
        <v>0</v>
      </c>
      <c r="G31" s="54" t="str">
        <f>IF([1]JAN!J23="","",[1]JAN!J23)</f>
        <v>N</v>
      </c>
      <c r="H31" s="55">
        <f>IF(ISBLANK([1]JAN!E23),"",[1]JAN!E23)</f>
        <v>0</v>
      </c>
      <c r="I31" s="54">
        <f>IF(ISBLANK([1]JAN!F23),"",[1]JAN!F23)</f>
        <v>360</v>
      </c>
      <c r="J31" s="46">
        <f>IF(ISBLANK([1]JAN!G23),"",[1]JAN!G23)</f>
        <v>18</v>
      </c>
      <c r="K31" s="86" t="str">
        <f>IF(ISBLANK([1]JAN!H23),"",[1]JAN!H23)</f>
        <v/>
      </c>
      <c r="L31" s="87" t="str">
        <f>IF(ISBLANK([1]JAN!I23),"",[1]JAN!I23)</f>
        <v/>
      </c>
      <c r="N31" s="1">
        <f t="shared" si="0"/>
        <v>36</v>
      </c>
      <c r="O31" s="1">
        <f>IF((J31=O47),I31,0.04)</f>
        <v>0.04</v>
      </c>
      <c r="P31" s="1">
        <f t="shared" si="1"/>
        <v>1</v>
      </c>
      <c r="Q31" s="1" t="b">
        <f>ISNUMBER([1]JAN!B23)</f>
        <v>1</v>
      </c>
      <c r="R31" s="1" t="b">
        <f>ISNUMBER([1]JAN!C23)</f>
        <v>1</v>
      </c>
    </row>
    <row r="32" spans="1:18" ht="18" customHeight="1" thickBot="1" x14ac:dyDescent="0.3">
      <c r="A32" s="93">
        <v>21</v>
      </c>
      <c r="B32" s="42">
        <f>IF(Q32=1,[1]JAN!B24*(9/5)+32,IF([1]JAN!B24="","","M"))</f>
        <v>46.4</v>
      </c>
      <c r="C32" s="42">
        <f>IF(R32=1,[1]JAN!C24*(9/5)+32,"")</f>
        <v>21.2</v>
      </c>
      <c r="D32" s="42">
        <f t="shared" si="2"/>
        <v>0</v>
      </c>
      <c r="E32" s="42">
        <f t="shared" si="3"/>
        <v>31</v>
      </c>
      <c r="F32" s="43">
        <f>IF(ISBLANK([1]JAN!D24),"",[1]JAN!D24)</f>
        <v>0</v>
      </c>
      <c r="G32" s="44" t="str">
        <f>IF([1]JAN!J24="","",[1]JAN!J24)</f>
        <v>N</v>
      </c>
      <c r="H32" s="45">
        <f>IF(ISBLANK([1]JAN!E24),"",[1]JAN!E24)</f>
        <v>0</v>
      </c>
      <c r="I32" s="44">
        <f>IF(ISBLANK([1]JAN!F24),"",[1]JAN!F24)</f>
        <v>110</v>
      </c>
      <c r="J32" s="42">
        <f>IF(ISBLANK([1]JAN!G24),"",[1]JAN!G24)</f>
        <v>15</v>
      </c>
      <c r="K32" s="86" t="str">
        <f>IF(ISBLANK([1]JAN!H24),"",[1]JAN!H24)</f>
        <v/>
      </c>
      <c r="L32" s="87" t="str">
        <f>IF(ISBLANK([1]JAN!I24),"",[1]JAN!I24)</f>
        <v/>
      </c>
      <c r="N32" s="1">
        <f t="shared" si="0"/>
        <v>34</v>
      </c>
      <c r="O32" s="1">
        <f>IF((J32=O47),I32,0.04)</f>
        <v>0.04</v>
      </c>
      <c r="P32" s="1">
        <f t="shared" si="1"/>
        <v>1</v>
      </c>
      <c r="Q32" s="1" t="b">
        <f>ISNUMBER([1]JAN!B24)</f>
        <v>1</v>
      </c>
      <c r="R32" s="1" t="b">
        <f>ISNUMBER([1]JAN!C24)</f>
        <v>1</v>
      </c>
    </row>
    <row r="33" spans="1:18" ht="18" customHeight="1" thickBot="1" x14ac:dyDescent="0.3">
      <c r="A33" s="94">
        <v>22</v>
      </c>
      <c r="B33" s="46">
        <f>IF(Q33=1,[1]JAN!B25*(9/5)+32,IF([1]JAN!B25="","","M"))</f>
        <v>62.6</v>
      </c>
      <c r="C33" s="46">
        <f>IF(R33=1,[1]JAN!C25*(9/5)+32,"")</f>
        <v>33.799999999999997</v>
      </c>
      <c r="D33" s="46">
        <f t="shared" si="2"/>
        <v>0</v>
      </c>
      <c r="E33" s="46">
        <f t="shared" si="3"/>
        <v>17</v>
      </c>
      <c r="F33" s="53">
        <f>IF(ISBLANK([1]JAN!D25),"",[1]JAN!D25)</f>
        <v>0</v>
      </c>
      <c r="G33" s="54" t="str">
        <f>IF([1]JAN!J25="","",[1]JAN!J25)</f>
        <v>N</v>
      </c>
      <c r="H33" s="55">
        <f>IF(ISBLANK([1]JAN!E25),"",[1]JAN!E25)</f>
        <v>0</v>
      </c>
      <c r="I33" s="54">
        <f>IF(ISBLANK([1]JAN!F25),"",[1]JAN!F25)</f>
        <v>140</v>
      </c>
      <c r="J33" s="46">
        <f>IF(ISBLANK([1]JAN!G25),"",[1]JAN!G25)</f>
        <v>17</v>
      </c>
      <c r="K33" s="86" t="str">
        <f>IF(ISBLANK([1]JAN!H25),"",[1]JAN!H25)</f>
        <v/>
      </c>
      <c r="L33" s="87" t="str">
        <f>IF(ISBLANK([1]JAN!I25),"",[1]JAN!I25)</f>
        <v/>
      </c>
      <c r="N33" s="1">
        <f t="shared" ref="N33:N42" si="4">ROUND(((B33+C33)/2),0)</f>
        <v>48</v>
      </c>
      <c r="O33" s="1">
        <f>IF((J33=O47),I33,0.04)</f>
        <v>0.04</v>
      </c>
      <c r="P33" s="1">
        <f t="shared" si="1"/>
        <v>1</v>
      </c>
      <c r="Q33" s="1" t="b">
        <f>ISNUMBER([1]JAN!B25)</f>
        <v>1</v>
      </c>
      <c r="R33" s="1" t="b">
        <f>ISNUMBER([1]JAN!C25)</f>
        <v>1</v>
      </c>
    </row>
    <row r="34" spans="1:18" ht="18" customHeight="1" thickBot="1" x14ac:dyDescent="0.3">
      <c r="A34" s="93">
        <v>23</v>
      </c>
      <c r="B34" s="42">
        <f>IF(Q34=1,[1]JAN!B26*(9/5)+32,IF([1]JAN!B26="","","M"))</f>
        <v>66.2</v>
      </c>
      <c r="C34" s="42">
        <f>IF(R34=1,[1]JAN!C26*(9/5)+32,"")</f>
        <v>53.6</v>
      </c>
      <c r="D34" s="42">
        <f t="shared" si="2"/>
        <v>0</v>
      </c>
      <c r="E34" s="42">
        <f t="shared" si="3"/>
        <v>5</v>
      </c>
      <c r="F34" s="43" t="str">
        <f>IF(ISBLANK([1]JAN!D26),"",[1]JAN!D26)</f>
        <v>T</v>
      </c>
      <c r="G34" s="44" t="str">
        <f>IF([1]JAN!J26="","",[1]JAN!J26)</f>
        <v>N</v>
      </c>
      <c r="H34" s="45">
        <f>IF(ISBLANK([1]JAN!E26),"",[1]JAN!E26)</f>
        <v>0</v>
      </c>
      <c r="I34" s="44">
        <f>IF(ISBLANK([1]JAN!F26),"",[1]JAN!F26)</f>
        <v>130</v>
      </c>
      <c r="J34" s="42">
        <f>IF(ISBLANK([1]JAN!G26),"",[1]JAN!G26)</f>
        <v>15</v>
      </c>
      <c r="K34" s="86" t="str">
        <f>IF(ISBLANK([1]JAN!H26),"",[1]JAN!H26)</f>
        <v/>
      </c>
      <c r="L34" s="87" t="str">
        <f>IF(ISBLANK([1]JAN!I26),"",[1]JAN!I26)</f>
        <v/>
      </c>
      <c r="N34" s="1">
        <f t="shared" si="4"/>
        <v>60</v>
      </c>
      <c r="O34" s="1">
        <f>IF((J34=O47),I34,0.04)</f>
        <v>0.04</v>
      </c>
      <c r="P34" s="1">
        <f t="shared" si="1"/>
        <v>1</v>
      </c>
      <c r="Q34" s="1" t="b">
        <f>ISNUMBER([1]JAN!B26)</f>
        <v>1</v>
      </c>
      <c r="R34" s="1" t="b">
        <f>ISNUMBER([1]JAN!C26)</f>
        <v>1</v>
      </c>
    </row>
    <row r="35" spans="1:18" ht="18" customHeight="1" thickBot="1" x14ac:dyDescent="0.3">
      <c r="A35" s="94">
        <v>24</v>
      </c>
      <c r="B35" s="46">
        <f>IF(Q35=1,[1]JAN!B27*(9/5)+32,IF([1]JAN!B27="","","M"))</f>
        <v>78.800000000000011</v>
      </c>
      <c r="C35" s="46">
        <f>IF(R35=1,[1]JAN!C27*(9/5)+32,"")</f>
        <v>60.8</v>
      </c>
      <c r="D35" s="46">
        <f t="shared" si="2"/>
        <v>5</v>
      </c>
      <c r="E35" s="46">
        <f t="shared" si="3"/>
        <v>0</v>
      </c>
      <c r="F35" s="53">
        <f>IF(ISBLANK([1]JAN!D27),"",[1]JAN!D27)</f>
        <v>0.09</v>
      </c>
      <c r="G35" s="54" t="str">
        <f>IF([1]JAN!J27="","",[1]JAN!J27)</f>
        <v>Y</v>
      </c>
      <c r="H35" s="55">
        <f>IF(ISBLANK([1]JAN!E27),"",[1]JAN!E27)</f>
        <v>0</v>
      </c>
      <c r="I35" s="54">
        <f>IF(ISBLANK([1]JAN!F27),"",[1]JAN!F27)</f>
        <v>150</v>
      </c>
      <c r="J35" s="46">
        <f>IF(ISBLANK([1]JAN!G27),"",[1]JAN!G27)</f>
        <v>22</v>
      </c>
      <c r="K35" s="86" t="str">
        <f>IF(ISBLANK([1]JAN!H27),"",[1]JAN!H27)</f>
        <v/>
      </c>
      <c r="L35" s="87" t="str">
        <f>IF(ISBLANK([1]JAN!I27),"",[1]JAN!I27)</f>
        <v/>
      </c>
      <c r="N35" s="1">
        <f t="shared" si="4"/>
        <v>70</v>
      </c>
      <c r="O35" s="1">
        <f>IF((J35=O47),I35,0.04)</f>
        <v>0.04</v>
      </c>
      <c r="P35" s="1">
        <f t="shared" si="1"/>
        <v>1</v>
      </c>
      <c r="Q35" s="1" t="b">
        <f>ISNUMBER([1]JAN!B27)</f>
        <v>1</v>
      </c>
      <c r="R35" s="1" t="b">
        <f>ISNUMBER([1]JAN!C27)</f>
        <v>1</v>
      </c>
    </row>
    <row r="36" spans="1:18" ht="18" customHeight="1" thickBot="1" x14ac:dyDescent="0.3">
      <c r="A36" s="93">
        <v>25</v>
      </c>
      <c r="B36" s="42">
        <f>IF(Q36=1,[1]JAN!B28*(9/5)+32,IF([1]JAN!B28="","","M"))</f>
        <v>75.2</v>
      </c>
      <c r="C36" s="42">
        <f>IF(R36=1,[1]JAN!C28*(9/5)+32,"")</f>
        <v>62.6</v>
      </c>
      <c r="D36" s="42">
        <f t="shared" si="2"/>
        <v>4</v>
      </c>
      <c r="E36" s="42">
        <f t="shared" si="3"/>
        <v>0</v>
      </c>
      <c r="F36" s="43">
        <f>IF(ISBLANK([1]JAN!D28),"",[1]JAN!D28)</f>
        <v>0.13</v>
      </c>
      <c r="G36" s="44" t="str">
        <f>IF([1]JAN!J28="","",[1]JAN!J28)</f>
        <v>Y</v>
      </c>
      <c r="H36" s="45">
        <f>IF(ISBLANK([1]JAN!E28),"",[1]JAN!E28)</f>
        <v>0</v>
      </c>
      <c r="I36" s="44">
        <f>IF(ISBLANK([1]JAN!F28),"",[1]JAN!F28)</f>
        <v>260</v>
      </c>
      <c r="J36" s="42">
        <f>IF(ISBLANK([1]JAN!G28),"",[1]JAN!G28)</f>
        <v>25</v>
      </c>
      <c r="K36" s="86" t="str">
        <f>IF(ISBLANK([1]JAN!H28),"",[1]JAN!H28)</f>
        <v/>
      </c>
      <c r="L36" s="87" t="str">
        <f>IF(ISBLANK([1]JAN!I28),"",[1]JAN!I28)</f>
        <v/>
      </c>
      <c r="N36" s="1">
        <f t="shared" si="4"/>
        <v>69</v>
      </c>
      <c r="O36" s="1">
        <f>IF((J36=O47),I36,0.04)</f>
        <v>0.04</v>
      </c>
      <c r="P36" s="1">
        <f t="shared" si="1"/>
        <v>1</v>
      </c>
      <c r="Q36" s="1" t="b">
        <f>ISNUMBER([1]JAN!B28)</f>
        <v>1</v>
      </c>
      <c r="R36" s="1" t="b">
        <f>ISNUMBER([1]JAN!C28)</f>
        <v>1</v>
      </c>
    </row>
    <row r="37" spans="1:18" ht="18" customHeight="1" thickBot="1" x14ac:dyDescent="0.3">
      <c r="A37" s="94">
        <v>26</v>
      </c>
      <c r="B37" s="46">
        <f>IF(Q37=1,[1]JAN!B29*(9/5)+32,IF([1]JAN!B29="","","M"))</f>
        <v>73.400000000000006</v>
      </c>
      <c r="C37" s="46">
        <f>IF(R37=1,[1]JAN!C29*(9/5)+32,"")</f>
        <v>60.8</v>
      </c>
      <c r="D37" s="46">
        <f t="shared" si="2"/>
        <v>2</v>
      </c>
      <c r="E37" s="46">
        <f t="shared" si="3"/>
        <v>0</v>
      </c>
      <c r="F37" s="53">
        <f>IF(ISBLANK([1]JAN!D29),"",[1]JAN!D29)</f>
        <v>0.01</v>
      </c>
      <c r="G37" s="54" t="str">
        <f>IF([1]JAN!J29="","",[1]JAN!J29)</f>
        <v>N</v>
      </c>
      <c r="H37" s="55">
        <f>IF(ISBLANK([1]JAN!E29),"",[1]JAN!E29)</f>
        <v>0</v>
      </c>
      <c r="I37" s="54">
        <f>IF(ISBLANK([1]JAN!F29),"",[1]JAN!F29)</f>
        <v>290</v>
      </c>
      <c r="J37" s="46">
        <f>IF(ISBLANK([1]JAN!G29),"",[1]JAN!G29)</f>
        <v>11</v>
      </c>
      <c r="K37" s="86" t="str">
        <f>IF(ISBLANK([1]JAN!H29),"",[1]JAN!H29)</f>
        <v/>
      </c>
      <c r="L37" s="87" t="str">
        <f>IF(ISBLANK([1]JAN!I29),"",[1]JAN!I29)</f>
        <v/>
      </c>
      <c r="N37" s="1">
        <f t="shared" si="4"/>
        <v>67</v>
      </c>
      <c r="O37" s="1">
        <f>IF((J37=O47),I37,0.04)</f>
        <v>0.04</v>
      </c>
      <c r="P37" s="1">
        <f t="shared" si="1"/>
        <v>1</v>
      </c>
      <c r="Q37" s="1" t="b">
        <f>ISNUMBER([1]JAN!B29)</f>
        <v>1</v>
      </c>
      <c r="R37" s="1" t="b">
        <f>ISNUMBER([1]JAN!C29)</f>
        <v>1</v>
      </c>
    </row>
    <row r="38" spans="1:18" ht="18" customHeight="1" thickBot="1" x14ac:dyDescent="0.3">
      <c r="A38" s="93">
        <v>27</v>
      </c>
      <c r="B38" s="42">
        <f>IF(Q38=1,[1]JAN!B30*(9/5)+32,IF([1]JAN!B30="","","M"))</f>
        <v>71.599999999999994</v>
      </c>
      <c r="C38" s="42">
        <f>IF(R38=1,[1]JAN!C30*(9/5)+32,"")</f>
        <v>55.400000000000006</v>
      </c>
      <c r="D38" s="42">
        <f t="shared" si="2"/>
        <v>0</v>
      </c>
      <c r="E38" s="42">
        <f t="shared" si="3"/>
        <v>1</v>
      </c>
      <c r="F38" s="43">
        <f>IF(ISBLANK([1]JAN!D30),"",[1]JAN!D30)</f>
        <v>1.01</v>
      </c>
      <c r="G38" s="44" t="str">
        <f>IF([1]JAN!J30="","",[1]JAN!J30)</f>
        <v>Y</v>
      </c>
      <c r="H38" s="45">
        <f>IF(ISBLANK([1]JAN!E30),"",[1]JAN!E30)</f>
        <v>0</v>
      </c>
      <c r="I38" s="44">
        <f>IF(ISBLANK([1]JAN!F30),"",[1]JAN!F30)</f>
        <v>330</v>
      </c>
      <c r="J38" s="42">
        <f>IF(ISBLANK([1]JAN!G30),"",[1]JAN!G30)</f>
        <v>24</v>
      </c>
      <c r="K38" s="86" t="str">
        <f>IF(ISBLANK([1]JAN!H30),"",[1]JAN!H30)</f>
        <v/>
      </c>
      <c r="L38" s="87" t="str">
        <f>IF(ISBLANK([1]JAN!I30),"",[1]JAN!I30)</f>
        <v/>
      </c>
      <c r="N38" s="1">
        <f t="shared" si="4"/>
        <v>64</v>
      </c>
      <c r="O38" s="1">
        <f>IF((J38=O47),I38,0.04)</f>
        <v>0.04</v>
      </c>
      <c r="P38" s="1">
        <f>IF((O38&gt;0),1,0)</f>
        <v>1</v>
      </c>
      <c r="Q38" s="1" t="b">
        <f>ISNUMBER([1]JAN!B30)</f>
        <v>1</v>
      </c>
      <c r="R38" s="1" t="b">
        <f>ISNUMBER([1]JAN!C30)</f>
        <v>1</v>
      </c>
    </row>
    <row r="39" spans="1:18" ht="18" customHeight="1" thickBot="1" x14ac:dyDescent="0.3">
      <c r="A39" s="94">
        <v>28</v>
      </c>
      <c r="B39" s="46">
        <f>IF(Q39=1,[1]JAN!B31*(9/5)+32,IF([1]JAN!B31="","","M"))</f>
        <v>57.2</v>
      </c>
      <c r="C39" s="46">
        <f>IF(R39=1,[1]JAN!C31*(9/5)+32,"")</f>
        <v>46.4</v>
      </c>
      <c r="D39" s="46">
        <f t="shared" si="2"/>
        <v>0</v>
      </c>
      <c r="E39" s="46">
        <f t="shared" si="3"/>
        <v>13</v>
      </c>
      <c r="F39" s="53">
        <f>IF(ISBLANK([1]JAN!D31),"",[1]JAN!D31)</f>
        <v>0</v>
      </c>
      <c r="G39" s="54" t="str">
        <f>IF([1]JAN!J31="","",[1]JAN!J31)</f>
        <v>N</v>
      </c>
      <c r="H39" s="55">
        <f>IF(ISBLANK([1]JAN!E31),"",[1]JAN!E31)</f>
        <v>0</v>
      </c>
      <c r="I39" s="54">
        <f>IF(ISBLANK([1]JAN!F31),"",[1]JAN!F31)</f>
        <v>310</v>
      </c>
      <c r="J39" s="46">
        <f>IF(ISBLANK([1]JAN!G31),"",[1]JAN!G31)</f>
        <v>22</v>
      </c>
      <c r="K39" s="86" t="str">
        <f>IF(ISBLANK([1]JAN!H31),"",[1]JAN!H31)</f>
        <v/>
      </c>
      <c r="L39" s="87" t="str">
        <f>IF(ISBLANK([1]JAN!I31),"",[1]JAN!I31)</f>
        <v/>
      </c>
      <c r="N39" s="1">
        <f t="shared" si="4"/>
        <v>52</v>
      </c>
      <c r="O39" s="1">
        <f>IF((J39=O47),I39,0.04)</f>
        <v>0.04</v>
      </c>
      <c r="P39" s="1">
        <f>IF((O39&gt;0),1,0)</f>
        <v>1</v>
      </c>
      <c r="Q39" s="1" t="b">
        <f>ISNUMBER([1]JAN!B31)</f>
        <v>1</v>
      </c>
      <c r="R39" s="1" t="b">
        <f>ISNUMBER([1]JAN!C31)</f>
        <v>1</v>
      </c>
    </row>
    <row r="40" spans="1:18" ht="18" customHeight="1" thickBot="1" x14ac:dyDescent="0.3">
      <c r="A40" s="93">
        <v>29</v>
      </c>
      <c r="B40" s="42">
        <f>IF(Q40=1,[1]JAN!B32*(9/5)+32,IF([1]JAN!B32="","","M"))</f>
        <v>62.6</v>
      </c>
      <c r="C40" s="42">
        <f>IF(R40=1,[1]JAN!C32*(9/5)+32,"")</f>
        <v>41</v>
      </c>
      <c r="D40" s="42">
        <f t="shared" si="2"/>
        <v>0</v>
      </c>
      <c r="E40" s="42">
        <f t="shared" si="3"/>
        <v>13</v>
      </c>
      <c r="F40" s="43">
        <f>IF(ISBLANK([1]JAN!D32),"",[1]JAN!D32)</f>
        <v>0</v>
      </c>
      <c r="G40" s="44" t="str">
        <f>IF([1]JAN!J32="","",[1]JAN!J32)</f>
        <v>N</v>
      </c>
      <c r="H40" s="45">
        <f>IF(ISBLANK([1]JAN!E32),"",[1]JAN!E32)</f>
        <v>0</v>
      </c>
      <c r="I40" s="44">
        <f>IF(ISBLANK([1]JAN!F32),"",[1]JAN!F32)</f>
        <v>360</v>
      </c>
      <c r="J40" s="42">
        <f>IF(ISBLANK([1]JAN!G32),"",[1]JAN!G32)</f>
        <v>21</v>
      </c>
      <c r="K40" s="86" t="str">
        <f>IF(ISBLANK([1]JAN!H32),"",[1]JAN!H32)</f>
        <v/>
      </c>
      <c r="L40" s="87" t="str">
        <f>IF(ISBLANK([1]JAN!I32),"",[1]JAN!I32)</f>
        <v/>
      </c>
      <c r="N40" s="1">
        <f t="shared" si="4"/>
        <v>52</v>
      </c>
      <c r="O40" s="1">
        <f>IF((J40=O47),I40,0.04)</f>
        <v>0.04</v>
      </c>
      <c r="P40" s="1">
        <f>IF((O40&gt;0),1,0)</f>
        <v>1</v>
      </c>
      <c r="Q40" s="1" t="b">
        <f>ISNUMBER([1]JAN!B32)</f>
        <v>1</v>
      </c>
      <c r="R40" s="1" t="b">
        <f>ISNUMBER([1]JAN!C32)</f>
        <v>1</v>
      </c>
    </row>
    <row r="41" spans="1:18" ht="18" customHeight="1" thickBot="1" x14ac:dyDescent="0.3">
      <c r="A41" s="94">
        <v>30</v>
      </c>
      <c r="B41" s="46">
        <f>IF(Q41=1,[1]JAN!B33*(9/5)+32,IF([1]JAN!B33="","","M"))</f>
        <v>66.2</v>
      </c>
      <c r="C41" s="46">
        <f>IF(R41=1,[1]JAN!C33*(9/5)+32,"")</f>
        <v>32</v>
      </c>
      <c r="D41" s="46">
        <f t="shared" si="2"/>
        <v>0</v>
      </c>
      <c r="E41" s="46">
        <f t="shared" si="3"/>
        <v>16</v>
      </c>
      <c r="F41" s="53">
        <f>IF(ISBLANK([1]JAN!D33),"",[1]JAN!D33)</f>
        <v>0</v>
      </c>
      <c r="G41" s="54" t="str">
        <f>IF([1]JAN!J33="","",[1]JAN!J33)</f>
        <v>N</v>
      </c>
      <c r="H41" s="55">
        <f>IF(ISBLANK([1]JAN!E33),"",[1]JAN!E33)</f>
        <v>0</v>
      </c>
      <c r="I41" s="54">
        <f>IF(ISBLANK([1]JAN!F33),"",[1]JAN!F33)</f>
        <v>300</v>
      </c>
      <c r="J41" s="46">
        <f>IF(ISBLANK([1]JAN!G33),"",[1]JAN!G33)</f>
        <v>11</v>
      </c>
      <c r="K41" s="86" t="str">
        <f>IF(ISBLANK([1]JAN!H33),"",[1]JAN!H33)</f>
        <v/>
      </c>
      <c r="L41" s="87" t="str">
        <f>IF(ISBLANK([1]JAN!I33),"",[1]JAN!I33)</f>
        <v/>
      </c>
      <c r="N41" s="1">
        <f t="shared" si="4"/>
        <v>49</v>
      </c>
      <c r="O41" s="1">
        <f>IF((J41=O47),I41,0.04)</f>
        <v>0.04</v>
      </c>
      <c r="P41" s="1">
        <f>IF((O41&gt;0),1,0)</f>
        <v>1</v>
      </c>
      <c r="Q41" s="1" t="b">
        <f>ISNUMBER([1]JAN!B33)</f>
        <v>1</v>
      </c>
      <c r="R41" s="1" t="b">
        <f>ISNUMBER([1]JAN!C33)</f>
        <v>1</v>
      </c>
    </row>
    <row r="42" spans="1:18" ht="18" customHeight="1" thickBot="1" x14ac:dyDescent="0.3">
      <c r="A42" s="93">
        <v>31</v>
      </c>
      <c r="B42" s="42">
        <f>IF(Q42=1,[1]JAN!B34*(9/5)+32,IF([1]JAN!B34="","","M"))</f>
        <v>62.6</v>
      </c>
      <c r="C42" s="42">
        <f>IF(R42=1,[1]JAN!C34*(9/5)+32,"")</f>
        <v>37.4</v>
      </c>
      <c r="D42" s="42">
        <f t="shared" si="2"/>
        <v>0</v>
      </c>
      <c r="E42" s="42">
        <f t="shared" si="3"/>
        <v>15</v>
      </c>
      <c r="F42" s="43">
        <f>IF(ISBLANK([1]JAN!D34),"",[1]JAN!D34)</f>
        <v>0</v>
      </c>
      <c r="G42" s="44" t="str">
        <f>IF([1]JAN!J34="","",[1]JAN!J34)</f>
        <v>N</v>
      </c>
      <c r="H42" s="45">
        <f>IF(ISBLANK([1]JAN!E34),"",[1]JAN!E34)</f>
        <v>0</v>
      </c>
      <c r="I42" s="44">
        <f>IF(ISBLANK([1]JAN!F34),"",[1]JAN!F34)</f>
        <v>330</v>
      </c>
      <c r="J42" s="42">
        <f>IF(ISBLANK([1]JAN!G34),"",[1]JAN!G34)</f>
        <v>19</v>
      </c>
      <c r="K42" s="86" t="str">
        <f>IF(ISBLANK([1]JAN!H34),"",[1]JAN!H34)</f>
        <v/>
      </c>
      <c r="L42" s="87" t="str">
        <f>IF(ISBLANK([1]JAN!I34),"",[1]JAN!I34)</f>
        <v/>
      </c>
      <c r="N42" s="1">
        <f t="shared" si="4"/>
        <v>50</v>
      </c>
      <c r="O42" s="1">
        <f>IF((J42=O47),I42,0.04)</f>
        <v>0.04</v>
      </c>
      <c r="P42" s="1">
        <f>IF((O42&gt;0),1,0)</f>
        <v>1</v>
      </c>
      <c r="Q42" s="1" t="b">
        <f>ISNUMBER([1]JAN!B34)</f>
        <v>1</v>
      </c>
      <c r="R42" s="1" t="b">
        <f>ISNUMBER([1]JAN!C34)</f>
        <v>1</v>
      </c>
    </row>
    <row r="43" spans="1:18" ht="18" customHeight="1" thickBot="1" x14ac:dyDescent="0.25">
      <c r="A43" s="95"/>
      <c r="B43" s="96" t="s">
        <v>28</v>
      </c>
      <c r="C43" s="96"/>
      <c r="D43" s="96"/>
      <c r="E43" s="96"/>
      <c r="F43" s="96"/>
      <c r="G43" s="96"/>
      <c r="H43" s="96"/>
      <c r="I43" s="96" t="s">
        <v>28</v>
      </c>
      <c r="J43" s="96"/>
      <c r="K43" s="86"/>
      <c r="L43" s="86"/>
    </row>
    <row r="44" spans="1:18" ht="18" customHeight="1" x14ac:dyDescent="0.2">
      <c r="A44" s="5"/>
      <c r="B44" s="16"/>
      <c r="C44" s="16"/>
      <c r="D44" s="16"/>
      <c r="E44" s="16"/>
      <c r="F44" s="16"/>
      <c r="G44" s="16"/>
      <c r="H44" s="16"/>
      <c r="I44" s="16"/>
      <c r="J44" s="16"/>
    </row>
    <row r="45" spans="1:18" ht="18" customHeight="1" x14ac:dyDescent="0.25">
      <c r="B45" s="5"/>
      <c r="C45" s="5"/>
      <c r="D45" s="5"/>
      <c r="F45" s="5"/>
      <c r="G45" s="6" t="s">
        <v>37</v>
      </c>
      <c r="H45" s="5"/>
      <c r="I45" s="5"/>
      <c r="J45" s="5"/>
      <c r="K45" s="5"/>
      <c r="L45" s="5"/>
      <c r="O45" s="1" t="s">
        <v>38</v>
      </c>
    </row>
    <row r="46" spans="1:18" ht="18" customHeight="1" thickBot="1" x14ac:dyDescent="0.25">
      <c r="B46" s="5"/>
      <c r="C46" s="5"/>
      <c r="D46" s="5"/>
      <c r="F46" s="5"/>
      <c r="G46" s="5"/>
      <c r="H46" s="5"/>
      <c r="I46" s="5"/>
      <c r="J46" s="5"/>
      <c r="K46" s="5"/>
      <c r="L46" s="5"/>
      <c r="O46" s="1" t="s">
        <v>39</v>
      </c>
    </row>
    <row r="47" spans="1:18" ht="18" customHeight="1" x14ac:dyDescent="0.2">
      <c r="A47" s="57"/>
      <c r="B47" s="60" t="s">
        <v>40</v>
      </c>
      <c r="C47" s="61"/>
      <c r="D47" s="61"/>
      <c r="E47" s="62"/>
      <c r="F47" s="63" t="s">
        <v>41</v>
      </c>
      <c r="G47" s="61"/>
      <c r="H47" s="61"/>
      <c r="I47" s="63"/>
      <c r="J47" s="63" t="s">
        <v>42</v>
      </c>
      <c r="K47" s="61"/>
      <c r="L47" s="64"/>
      <c r="O47" s="1">
        <f>MAXA(J12:J42)</f>
        <v>39</v>
      </c>
    </row>
    <row r="48" spans="1:18" ht="18" customHeight="1" x14ac:dyDescent="0.2">
      <c r="A48" s="57"/>
      <c r="B48" s="65"/>
      <c r="C48" s="66"/>
      <c r="D48" s="5"/>
      <c r="F48" s="66"/>
      <c r="G48" s="66"/>
      <c r="H48" s="66"/>
      <c r="I48" s="5"/>
      <c r="J48" s="66"/>
      <c r="K48" s="66"/>
      <c r="L48" s="67"/>
    </row>
    <row r="49" spans="1:12" ht="18" customHeight="1" x14ac:dyDescent="0.25">
      <c r="A49" s="57"/>
      <c r="B49" s="68" t="s">
        <v>43</v>
      </c>
      <c r="C49" s="47"/>
      <c r="D49" s="101">
        <f>IF(B13="","",MAX(B12:B42))</f>
        <v>78.800000000000011</v>
      </c>
      <c r="E49" s="47"/>
      <c r="F49" s="11" t="s">
        <v>44</v>
      </c>
      <c r="G49" s="48"/>
      <c r="H49" s="102">
        <f>IF(ISBLANK([1]JAN!$D$5),"",SUM(F12:F42))</f>
        <v>4.93</v>
      </c>
      <c r="I49" s="48"/>
      <c r="J49" s="11" t="s">
        <v>45</v>
      </c>
      <c r="K49" s="47"/>
      <c r="L49" s="69">
        <f>IF(O13=0,"",MAXA(O12:O42))</f>
        <v>150</v>
      </c>
    </row>
    <row r="50" spans="1:12" ht="18" customHeight="1" x14ac:dyDescent="0.25">
      <c r="A50" s="57"/>
      <c r="B50" s="70" t="s">
        <v>46</v>
      </c>
      <c r="C50" s="49"/>
      <c r="D50" s="103">
        <f>IF(B13="","",MIN(C12:C42))</f>
        <v>17.600000000000001</v>
      </c>
      <c r="E50" s="49"/>
      <c r="F50" s="13" t="s">
        <v>47</v>
      </c>
      <c r="G50" s="15"/>
      <c r="H50" s="104">
        <f>IF(ISBLANK([1]JAN!$D$5),"",(SUM(F12:F42)))</f>
        <v>4.93</v>
      </c>
      <c r="I50" s="15"/>
      <c r="J50" s="12" t="s">
        <v>48</v>
      </c>
      <c r="K50" s="49"/>
      <c r="L50" s="71">
        <f>IF(J13="","",MAXA(J12:J42))</f>
        <v>39</v>
      </c>
    </row>
    <row r="51" spans="1:12" ht="18" customHeight="1" x14ac:dyDescent="0.25">
      <c r="A51" s="57"/>
      <c r="B51" s="72" t="s">
        <v>49</v>
      </c>
      <c r="C51" s="47"/>
      <c r="D51" s="101">
        <f>IF(B13="","",SUM(B12:B42)/COUNTIF(B12:B42,"&gt;0"))</f>
        <v>61.380645161290325</v>
      </c>
      <c r="E51" s="47"/>
      <c r="F51" s="10" t="s">
        <v>50</v>
      </c>
      <c r="G51" s="48"/>
      <c r="H51" s="105">
        <f>IF(ISBLANK([1]JAN!$D$5),"",COUNTIF(F12:F43,"&gt;=.01"))</f>
        <v>11</v>
      </c>
      <c r="I51" s="48"/>
      <c r="J51" s="10"/>
      <c r="K51" s="48"/>
      <c r="L51" s="69"/>
    </row>
    <row r="52" spans="1:12" ht="18" customHeight="1" x14ac:dyDescent="0.25">
      <c r="A52" s="57"/>
      <c r="B52" s="73" t="s">
        <v>51</v>
      </c>
      <c r="C52" s="49"/>
      <c r="D52" s="103">
        <f>IF(B13="","",SUM(C12:C42)/COUNTIF(C12:C42,"&gt;0"))</f>
        <v>37.980645161290326</v>
      </c>
      <c r="E52" s="50"/>
      <c r="F52" s="12" t="s">
        <v>52</v>
      </c>
      <c r="G52" s="15"/>
      <c r="H52" s="106">
        <f>IF(ISBLANK([1]JAN!$D$5),"",COUNTIF(F12:F43,"&gt;=.5"))</f>
        <v>3</v>
      </c>
      <c r="I52" s="15"/>
      <c r="J52" s="12"/>
      <c r="K52" s="15"/>
      <c r="L52" s="71"/>
    </row>
    <row r="53" spans="1:12" ht="18" customHeight="1" x14ac:dyDescent="0.25">
      <c r="A53" s="57"/>
      <c r="B53" s="72" t="s">
        <v>53</v>
      </c>
      <c r="C53" s="47"/>
      <c r="D53" s="101">
        <f>IF(N13&lt;&gt;0,SUMIF(N12:N42,"&gt;0")/COUNTIF(N12:N42,"&gt;0"),"")</f>
        <v>49.741935483870968</v>
      </c>
      <c r="E53" s="47"/>
      <c r="F53" s="10" t="s">
        <v>54</v>
      </c>
      <c r="G53" s="48"/>
      <c r="H53" s="105">
        <f>IF(ISBLANK([1]JAN!$D$5),"",COUNTIF(H12:H43,"&gt;=.5"))</f>
        <v>0</v>
      </c>
      <c r="I53" s="48"/>
      <c r="J53" s="47"/>
      <c r="K53" s="47"/>
      <c r="L53" s="107"/>
    </row>
    <row r="54" spans="1:12" ht="18" customHeight="1" x14ac:dyDescent="0.25">
      <c r="A54" s="57"/>
      <c r="B54" s="74" t="s">
        <v>55</v>
      </c>
      <c r="C54" s="49"/>
      <c r="D54" s="106">
        <f>IF(B13="","",SUM(D12:D42))</f>
        <v>11</v>
      </c>
      <c r="E54" s="49"/>
      <c r="F54" s="12" t="s">
        <v>56</v>
      </c>
      <c r="G54" s="15"/>
      <c r="H54" s="106">
        <f>IF(ISBLANK([1]JAN!$D$5),"",COUNTIF(H12:H43,"&gt;=1"))</f>
        <v>0</v>
      </c>
      <c r="I54" s="15"/>
      <c r="J54" s="14"/>
      <c r="K54" s="15"/>
      <c r="L54" s="108"/>
    </row>
    <row r="55" spans="1:12" ht="18" customHeight="1" x14ac:dyDescent="0.25">
      <c r="A55" s="57"/>
      <c r="B55" s="75" t="s">
        <v>57</v>
      </c>
      <c r="C55" s="47"/>
      <c r="D55" s="105">
        <f>IF(B13="","",SUM(E12:E42))</f>
        <v>484</v>
      </c>
      <c r="E55" s="47"/>
      <c r="F55" s="76"/>
      <c r="G55" s="76"/>
      <c r="H55" s="76"/>
      <c r="I55" s="47"/>
      <c r="J55" s="47"/>
      <c r="K55" s="47"/>
      <c r="L55" s="77"/>
    </row>
    <row r="56" spans="1:12" ht="18" customHeight="1" x14ac:dyDescent="0.25">
      <c r="A56" s="57"/>
      <c r="B56" s="70" t="s">
        <v>58</v>
      </c>
      <c r="C56" s="15"/>
      <c r="D56" s="103">
        <f>IF(B13="","",COUNTIF(B12:B43,"&gt;89"))</f>
        <v>0</v>
      </c>
      <c r="E56" s="49"/>
      <c r="F56" s="12" t="s">
        <v>59</v>
      </c>
      <c r="G56" s="15"/>
      <c r="H56" s="106">
        <f>IF(G13="","",COUNTIF(G11:G42,"=Y"))</f>
        <v>4</v>
      </c>
      <c r="I56" s="49"/>
      <c r="J56" s="49"/>
      <c r="K56" s="49"/>
      <c r="L56" s="78"/>
    </row>
    <row r="57" spans="1:12" ht="18" customHeight="1" thickBot="1" x14ac:dyDescent="0.3">
      <c r="A57" s="57"/>
      <c r="B57" s="109" t="s">
        <v>60</v>
      </c>
      <c r="C57" s="110"/>
      <c r="D57" s="111">
        <f>IF(C13="","",COUNTIF(C12:C43,"&lt;33"))</f>
        <v>11</v>
      </c>
      <c r="E57" s="79"/>
      <c r="F57" s="79"/>
      <c r="G57" s="79"/>
      <c r="H57" s="80"/>
      <c r="I57" s="79"/>
      <c r="J57" s="79"/>
      <c r="K57" s="79"/>
      <c r="L57" s="81"/>
    </row>
    <row r="60" spans="1:12" x14ac:dyDescent="0.15">
      <c r="D60" s="2"/>
      <c r="H60" s="2"/>
      <c r="K60" s="4"/>
    </row>
    <row r="61" spans="1:12" x14ac:dyDescent="0.15">
      <c r="C61" s="2"/>
      <c r="G61" s="2"/>
      <c r="J61" s="4"/>
    </row>
    <row r="62" spans="1:12" x14ac:dyDescent="0.15">
      <c r="C62" s="2"/>
      <c r="J62" s="3"/>
    </row>
    <row r="63" spans="1:12" x14ac:dyDescent="0.15">
      <c r="C63" s="2"/>
      <c r="G63" s="2"/>
      <c r="J63" s="3"/>
    </row>
  </sheetData>
  <mergeCells count="1">
    <mergeCell ref="A1:J7"/>
  </mergeCells>
  <phoneticPr fontId="0" type="noConversion"/>
  <conditionalFormatting sqref="B12:B42 L12:L42">
    <cfRule type="cellIs" dxfId="71" priority="5" stopIfTrue="1" operator="equal">
      <formula>MAX($B$11:$B$43)</formula>
    </cfRule>
  </conditionalFormatting>
  <conditionalFormatting sqref="C12:C42">
    <cfRule type="cellIs" dxfId="70" priority="4" stopIfTrue="1" operator="equal">
      <formula>MIN($C$12:$C$41)</formula>
    </cfRule>
  </conditionalFormatting>
  <conditionalFormatting sqref="F11 F43">
    <cfRule type="cellIs" dxfId="69" priority="1" stopIfTrue="1" operator="between">
      <formula>0.01</formula>
      <formula>0.1</formula>
    </cfRule>
    <cfRule type="cellIs" dxfId="68" priority="2" stopIfTrue="1" operator="greaterThan">
      <formula>0.1</formula>
    </cfRule>
  </conditionalFormatting>
  <conditionalFormatting sqref="F12:F42">
    <cfRule type="cellIs" dxfId="67" priority="6" stopIfTrue="1" operator="equal">
      <formula>MAX($F$11:$F$43)</formula>
    </cfRule>
  </conditionalFormatting>
  <conditionalFormatting sqref="J12:J42">
    <cfRule type="cellIs" dxfId="66" priority="3" stopIfTrue="1" operator="equal">
      <formula>MAXA($J$11:$J$43)</formula>
    </cfRule>
  </conditionalFormatting>
  <printOptions horizontalCentered="1" verticalCentered="1" gridLinesSet="0"/>
  <pageMargins left="0.5" right="0.5" top="0.5" bottom="0.5" header="0.5" footer="0.5"/>
  <pageSetup scale="67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2" transitionEvaluation="1" transitionEntry="1" codeName="Sheet10">
    <pageSetUpPr fitToPage="1"/>
  </sheetPr>
  <dimension ref="A1:R63"/>
  <sheetViews>
    <sheetView showGridLines="0" topLeftCell="A2" zoomScale="75" workbookViewId="0">
      <selection activeCell="M21" sqref="M21"/>
    </sheetView>
  </sheetViews>
  <sheetFormatPr defaultColWidth="9.625" defaultRowHeight="12" x14ac:dyDescent="0.15"/>
  <cols>
    <col min="1" max="1" width="6.625" customWidth="1"/>
    <col min="2" max="12" width="10.125" customWidth="1"/>
    <col min="14" max="14" width="12.25" style="1" hidden="1" customWidth="1"/>
    <col min="15" max="16" width="9.625" style="1" hidden="1" customWidth="1"/>
    <col min="17" max="17" width="13.125" style="1" hidden="1" customWidth="1"/>
    <col min="18" max="18" width="13.5" style="1" hidden="1" customWidth="1"/>
  </cols>
  <sheetData>
    <row r="1" spans="1:18" ht="23.25" thickTop="1" x14ac:dyDescent="0.3">
      <c r="A1" s="122" t="s">
        <v>70</v>
      </c>
      <c r="B1" s="123"/>
      <c r="C1" s="123"/>
      <c r="D1" s="123"/>
      <c r="E1" s="123"/>
      <c r="F1" s="123"/>
      <c r="G1" s="123"/>
      <c r="H1" s="123"/>
      <c r="I1" s="123"/>
      <c r="J1" s="124"/>
      <c r="K1" s="82"/>
      <c r="L1" s="83"/>
    </row>
    <row r="2" spans="1:18" ht="20.25" customHeight="1" x14ac:dyDescent="0.3">
      <c r="A2" s="125"/>
      <c r="B2" s="126"/>
      <c r="C2" s="126"/>
      <c r="D2" s="126"/>
      <c r="E2" s="126"/>
      <c r="F2" s="126"/>
      <c r="G2" s="126"/>
      <c r="H2" s="126"/>
      <c r="I2" s="126"/>
      <c r="J2" s="127"/>
      <c r="K2" s="83"/>
      <c r="L2" s="83"/>
    </row>
    <row r="3" spans="1:18" ht="22.5" hidden="1" x14ac:dyDescent="0.3">
      <c r="A3" s="125"/>
      <c r="B3" s="126"/>
      <c r="C3" s="126"/>
      <c r="D3" s="126"/>
      <c r="E3" s="126"/>
      <c r="F3" s="126"/>
      <c r="G3" s="126"/>
      <c r="H3" s="126"/>
      <c r="I3" s="126"/>
      <c r="J3" s="127"/>
      <c r="K3" s="83"/>
      <c r="L3" s="83"/>
    </row>
    <row r="4" spans="1:18" ht="5.2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7"/>
      <c r="K4" s="83"/>
      <c r="L4" s="83"/>
    </row>
    <row r="5" spans="1:18" ht="8.25" customHeight="1" x14ac:dyDescent="0.3">
      <c r="A5" s="125"/>
      <c r="B5" s="126"/>
      <c r="C5" s="126"/>
      <c r="D5" s="126"/>
      <c r="E5" s="126"/>
      <c r="F5" s="126"/>
      <c r="G5" s="126"/>
      <c r="H5" s="126"/>
      <c r="I5" s="126"/>
      <c r="J5" s="127"/>
      <c r="K5" s="83"/>
      <c r="L5" s="83"/>
    </row>
    <row r="6" spans="1:18" ht="22.5" hidden="1" x14ac:dyDescent="0.3">
      <c r="A6" s="125"/>
      <c r="B6" s="126"/>
      <c r="C6" s="126"/>
      <c r="D6" s="126"/>
      <c r="E6" s="126"/>
      <c r="F6" s="126"/>
      <c r="G6" s="126"/>
      <c r="H6" s="126"/>
      <c r="I6" s="126"/>
      <c r="J6" s="127"/>
      <c r="K6" s="83"/>
      <c r="L6" s="83"/>
      <c r="P6" s="1" t="s">
        <v>1</v>
      </c>
    </row>
    <row r="7" spans="1:18" ht="23.25" thickBot="1" x14ac:dyDescent="0.35">
      <c r="A7" s="128"/>
      <c r="B7" s="129"/>
      <c r="C7" s="129"/>
      <c r="D7" s="129"/>
      <c r="E7" s="129"/>
      <c r="F7" s="129"/>
      <c r="G7" s="129"/>
      <c r="H7" s="129"/>
      <c r="I7" s="129"/>
      <c r="J7" s="130"/>
      <c r="K7" s="83"/>
      <c r="L7" s="83"/>
      <c r="N7" s="1" t="s">
        <v>2</v>
      </c>
      <c r="O7" s="1" t="s">
        <v>3</v>
      </c>
      <c r="P7" s="1" t="s">
        <v>4</v>
      </c>
    </row>
    <row r="8" spans="1:18" ht="18" customHeight="1" x14ac:dyDescent="0.25">
      <c r="A8" s="88" t="s">
        <v>5</v>
      </c>
      <c r="B8" s="89" t="s">
        <v>6</v>
      </c>
      <c r="C8" s="89" t="s">
        <v>7</v>
      </c>
      <c r="D8" s="89" t="s">
        <v>8</v>
      </c>
      <c r="E8" s="89" t="s">
        <v>9</v>
      </c>
      <c r="F8" s="89" t="s">
        <v>10</v>
      </c>
      <c r="G8" s="89" t="s">
        <v>11</v>
      </c>
      <c r="H8" s="89" t="s">
        <v>12</v>
      </c>
      <c r="I8" s="89" t="s">
        <v>13</v>
      </c>
      <c r="J8" s="89" t="s">
        <v>13</v>
      </c>
      <c r="K8" s="85" t="s">
        <v>14</v>
      </c>
      <c r="L8" s="85" t="s">
        <v>14</v>
      </c>
      <c r="N8" s="1" t="s">
        <v>15</v>
      </c>
      <c r="O8" s="1" t="s">
        <v>15</v>
      </c>
      <c r="P8" s="1" t="s">
        <v>15</v>
      </c>
    </row>
    <row r="9" spans="1:18" ht="18" customHeight="1" x14ac:dyDescent="0.25">
      <c r="A9" s="90"/>
      <c r="B9" s="8" t="s">
        <v>16</v>
      </c>
      <c r="C9" s="8" t="s">
        <v>16</v>
      </c>
      <c r="D9" s="8" t="s">
        <v>17</v>
      </c>
      <c r="E9" s="8" t="s">
        <v>17</v>
      </c>
      <c r="F9" s="8" t="s">
        <v>18</v>
      </c>
      <c r="G9" s="8" t="s">
        <v>19</v>
      </c>
      <c r="H9" s="8" t="s">
        <v>20</v>
      </c>
      <c r="I9" s="8" t="s">
        <v>21</v>
      </c>
      <c r="J9" s="8" t="s">
        <v>21</v>
      </c>
      <c r="K9" s="85" t="s">
        <v>22</v>
      </c>
      <c r="L9" s="85" t="s">
        <v>21</v>
      </c>
      <c r="N9" s="1" t="s">
        <v>23</v>
      </c>
      <c r="O9" s="1" t="s">
        <v>24</v>
      </c>
      <c r="P9" s="1" t="s">
        <v>25</v>
      </c>
      <c r="Q9" s="1" t="s">
        <v>26</v>
      </c>
      <c r="R9" s="1" t="s">
        <v>27</v>
      </c>
    </row>
    <row r="10" spans="1:18" ht="18" customHeight="1" thickBot="1" x14ac:dyDescent="0.3">
      <c r="A10" s="91"/>
      <c r="B10" s="9"/>
      <c r="C10" s="9" t="s">
        <v>28</v>
      </c>
      <c r="D10" s="9" t="s">
        <v>29</v>
      </c>
      <c r="E10" s="9" t="s">
        <v>29</v>
      </c>
      <c r="F10" s="9" t="s">
        <v>30</v>
      </c>
      <c r="G10" s="9" t="s">
        <v>31</v>
      </c>
      <c r="H10" s="9" t="s">
        <v>28</v>
      </c>
      <c r="I10" s="9" t="s">
        <v>32</v>
      </c>
      <c r="J10" s="9" t="s">
        <v>33</v>
      </c>
      <c r="K10" s="85" t="s">
        <v>32</v>
      </c>
      <c r="L10" s="85" t="s">
        <v>33</v>
      </c>
      <c r="N10" s="1" t="s">
        <v>34</v>
      </c>
      <c r="O10" s="1" t="s">
        <v>35</v>
      </c>
      <c r="P10" s="1" t="s">
        <v>36</v>
      </c>
      <c r="Q10" s="1" t="s">
        <v>34</v>
      </c>
      <c r="R10" s="1" t="s">
        <v>34</v>
      </c>
    </row>
    <row r="11" spans="1:18" ht="18" customHeight="1" thickTop="1" thickBot="1" x14ac:dyDescent="0.3">
      <c r="A11" s="92"/>
      <c r="B11" s="7"/>
      <c r="C11" s="7"/>
      <c r="D11" s="7"/>
      <c r="E11" s="7"/>
      <c r="F11" s="7"/>
      <c r="G11" s="7" t="s">
        <v>28</v>
      </c>
      <c r="H11" s="7"/>
      <c r="I11" s="7"/>
      <c r="J11" s="7"/>
      <c r="K11" s="86"/>
      <c r="L11" s="86"/>
    </row>
    <row r="12" spans="1:18" ht="18" customHeight="1" thickBot="1" x14ac:dyDescent="0.3">
      <c r="A12" s="93">
        <v>1</v>
      </c>
      <c r="B12" s="42">
        <f>IF(Q12=1,[1]OCT!B4*(9/5)+32,IF([1]OCT!B4="","","M"))</f>
        <v>87.800000000000011</v>
      </c>
      <c r="C12" s="42">
        <f>IF(R12=1,[1]OCT!C4*(9/5)+32,"")</f>
        <v>68</v>
      </c>
      <c r="D12" s="42">
        <f t="shared" ref="D12:D42" si="0">IF(N12=0,"",IF((N12&gt;65),(N12-65),0))</f>
        <v>13</v>
      </c>
      <c r="E12" s="42">
        <f t="shared" ref="E12:E42" si="1">IF(N12=0,"",IF((AND((N12&lt;65),(B12&lt;&gt;" "))),(65-N12),0))</f>
        <v>0</v>
      </c>
      <c r="F12" s="43">
        <f>IF(ISBLANK([1]OCT!D4),"",[1]OCT!D4)</f>
        <v>0</v>
      </c>
      <c r="G12" s="44" t="str">
        <f>IF([1]OCT!J4="","",[1]OCT!J4)</f>
        <v>N</v>
      </c>
      <c r="H12" s="45">
        <f>IF(ISBLANK([1]OCT!E4),"",[1]OCT!E4)</f>
        <v>0</v>
      </c>
      <c r="I12" s="44">
        <f>IF(ISBLANK([1]OCT!F4),"",[1]OCT!F4)</f>
        <v>10</v>
      </c>
      <c r="J12" s="42">
        <f>IF(ISBLANK([1]OCT!G4),"",[1]OCT!G4)</f>
        <v>14</v>
      </c>
      <c r="K12" s="86" t="str">
        <f>IF(ISBLANK([1]OCT!H4),"",[1]OCT!H4)</f>
        <v/>
      </c>
      <c r="L12" s="87" t="str">
        <f>IF(ISBLANK([1]OCT!I4),"",[1]OCT!I4)</f>
        <v/>
      </c>
      <c r="N12" s="1">
        <f t="shared" ref="N12:N42" si="2">ROUND(((B12+C12)/2),0)</f>
        <v>78</v>
      </c>
      <c r="O12" s="1">
        <f>IF((J12=O47),I12,0.04)</f>
        <v>0.04</v>
      </c>
      <c r="P12" s="1">
        <f t="shared" ref="P12:P42" si="3">IF((O12&gt;0),1,0)</f>
        <v>1</v>
      </c>
      <c r="Q12" s="1" t="b">
        <f>ISNUMBER([1]OCT!B4)</f>
        <v>1</v>
      </c>
      <c r="R12" s="1" t="b">
        <f>ISNUMBER([1]OCT!C4)</f>
        <v>1</v>
      </c>
    </row>
    <row r="13" spans="1:18" ht="18" customHeight="1" thickBot="1" x14ac:dyDescent="0.3">
      <c r="A13" s="94">
        <v>2</v>
      </c>
      <c r="B13" s="46">
        <f>IF(Q13=1,[1]OCT!B5*(9/5)+32,IF([1]OCT!B5="","","M"))</f>
        <v>87.800000000000011</v>
      </c>
      <c r="C13" s="46">
        <f>IF(R13=1,[1]OCT!C5*(9/5)+32,"")</f>
        <v>66.2</v>
      </c>
      <c r="D13" s="46">
        <f t="shared" si="0"/>
        <v>12</v>
      </c>
      <c r="E13" s="46">
        <f t="shared" si="1"/>
        <v>0</v>
      </c>
      <c r="F13" s="53">
        <f>IF(ISBLANK([1]OCT!D5),"",[1]OCT!D5)</f>
        <v>0</v>
      </c>
      <c r="G13" s="54" t="str">
        <f>IF([1]OCT!J5="","",[1]OCT!J5)</f>
        <v>N</v>
      </c>
      <c r="H13" s="55">
        <f>IF(ISBLANK([1]OCT!E5),"",[1]OCT!E5)</f>
        <v>0</v>
      </c>
      <c r="I13" s="54">
        <f>IF(ISBLANK([1]OCT!F5),"",[1]OCT!F5)</f>
        <v>10</v>
      </c>
      <c r="J13" s="46">
        <f>IF(ISBLANK([1]OCT!G5),"",[1]OCT!G5)</f>
        <v>13</v>
      </c>
      <c r="K13" s="86" t="str">
        <f>IF(ISBLANK([1]OCT!H5),"",[1]OCT!H5)</f>
        <v/>
      </c>
      <c r="L13" s="87" t="str">
        <f>IF(ISBLANK([1]OCT!I5),"",[1]OCT!I5)</f>
        <v/>
      </c>
      <c r="N13" s="1">
        <f t="shared" si="2"/>
        <v>77</v>
      </c>
      <c r="O13" s="1">
        <f>IF((J13=O47),I13,0.04)</f>
        <v>0.04</v>
      </c>
      <c r="P13" s="1">
        <f t="shared" si="3"/>
        <v>1</v>
      </c>
      <c r="Q13" s="1" t="b">
        <f>ISNUMBER([1]OCT!B5)</f>
        <v>1</v>
      </c>
      <c r="R13" s="1" t="b">
        <f>ISNUMBER([1]OCT!C5)</f>
        <v>1</v>
      </c>
    </row>
    <row r="14" spans="1:18" ht="18" customHeight="1" thickBot="1" x14ac:dyDescent="0.3">
      <c r="A14" s="93">
        <v>3</v>
      </c>
      <c r="B14" s="42">
        <f>IF(Q14=1,[1]OCT!B6*(9/5)+32,IF([1]OCT!B6="","","M"))</f>
        <v>89.6</v>
      </c>
      <c r="C14" s="42">
        <f>IF(R14=1,[1]OCT!C6*(9/5)+32,"")</f>
        <v>64.400000000000006</v>
      </c>
      <c r="D14" s="42">
        <f t="shared" si="0"/>
        <v>12</v>
      </c>
      <c r="E14" s="42">
        <f t="shared" si="1"/>
        <v>0</v>
      </c>
      <c r="F14" s="43" t="str">
        <f>IF(ISBLANK([1]OCT!D6),"",[1]OCT!D6)</f>
        <v>T</v>
      </c>
      <c r="G14" s="44" t="str">
        <f>IF([1]OCT!J6="","",[1]OCT!J6)</f>
        <v>N</v>
      </c>
      <c r="H14" s="45">
        <f>IF(ISBLANK([1]OCT!E6),"",[1]OCT!E6)</f>
        <v>0</v>
      </c>
      <c r="I14" s="44">
        <f>IF(ISBLANK([1]OCT!F6),"",[1]OCT!F6)</f>
        <v>100</v>
      </c>
      <c r="J14" s="42">
        <f>IF(ISBLANK([1]OCT!G6),"",[1]OCT!G6)</f>
        <v>12</v>
      </c>
      <c r="K14" s="86" t="str">
        <f>IF(ISBLANK([1]OCT!H6),"",[1]OCT!H6)</f>
        <v/>
      </c>
      <c r="L14" s="87" t="str">
        <f>IF(ISBLANK([1]OCT!I6),"",[1]OCT!I6)</f>
        <v/>
      </c>
      <c r="N14" s="1">
        <f t="shared" si="2"/>
        <v>77</v>
      </c>
      <c r="O14" s="1">
        <f>IF((J14=O47),I14,0.04)</f>
        <v>0.04</v>
      </c>
      <c r="P14" s="1">
        <f t="shared" si="3"/>
        <v>1</v>
      </c>
      <c r="Q14" s="1" t="b">
        <f>ISNUMBER([1]OCT!B6)</f>
        <v>1</v>
      </c>
      <c r="R14" s="1" t="b">
        <f>ISNUMBER([1]OCT!C6)</f>
        <v>1</v>
      </c>
    </row>
    <row r="15" spans="1:18" ht="18" customHeight="1" thickBot="1" x14ac:dyDescent="0.3">
      <c r="A15" s="94">
        <v>4</v>
      </c>
      <c r="B15" s="46">
        <f>IF(Q15=1,[1]OCT!B7*(9/5)+32,IF([1]OCT!B7="","","M"))</f>
        <v>80.599999999999994</v>
      </c>
      <c r="C15" s="46">
        <f>IF(R15=1,[1]OCT!C7*(9/5)+32,"")</f>
        <v>71.599999999999994</v>
      </c>
      <c r="D15" s="46">
        <f t="shared" si="0"/>
        <v>11</v>
      </c>
      <c r="E15" s="46">
        <f t="shared" si="1"/>
        <v>0</v>
      </c>
      <c r="F15" s="53" t="str">
        <f>IF(ISBLANK([1]OCT!D7),"",[1]OCT!D7)</f>
        <v>T</v>
      </c>
      <c r="G15" s="54" t="str">
        <f>IF([1]OCT!J7="","",[1]OCT!J7)</f>
        <v>N</v>
      </c>
      <c r="H15" s="55">
        <f>IF(ISBLANK([1]OCT!E7),"",[1]OCT!E7)</f>
        <v>0</v>
      </c>
      <c r="I15" s="54">
        <f>IF(ISBLANK([1]OCT!F7),"",[1]OCT!F7)</f>
        <v>20</v>
      </c>
      <c r="J15" s="46">
        <f>IF(ISBLANK([1]OCT!G7),"",[1]OCT!G7)</f>
        <v>15</v>
      </c>
      <c r="K15" s="86" t="str">
        <f>IF(ISBLANK([1]OCT!H7),"",[1]OCT!H7)</f>
        <v/>
      </c>
      <c r="L15" s="87" t="str">
        <f>IF(ISBLANK([1]OCT!I7),"",[1]OCT!I7)</f>
        <v/>
      </c>
      <c r="N15" s="1">
        <f t="shared" si="2"/>
        <v>76</v>
      </c>
      <c r="O15" s="1">
        <f>IF((J15=O47),I15,0.04)</f>
        <v>0.04</v>
      </c>
      <c r="P15" s="1">
        <f t="shared" si="3"/>
        <v>1</v>
      </c>
      <c r="Q15" s="1" t="b">
        <f>ISNUMBER([1]OCT!B7)</f>
        <v>1</v>
      </c>
      <c r="R15" s="1" t="b">
        <f>ISNUMBER([1]OCT!C7)</f>
        <v>1</v>
      </c>
    </row>
    <row r="16" spans="1:18" ht="18" customHeight="1" thickBot="1" x14ac:dyDescent="0.3">
      <c r="A16" s="93">
        <v>5</v>
      </c>
      <c r="B16" s="42">
        <f>IF(Q16=1,[1]OCT!B8*(9/5)+32,IF([1]OCT!B8="","","M"))</f>
        <v>84.2</v>
      </c>
      <c r="C16" s="42">
        <f>IF(R16=1,[1]OCT!C8*(9/5)+32,"")</f>
        <v>71.599999999999994</v>
      </c>
      <c r="D16" s="42">
        <f t="shared" si="0"/>
        <v>13</v>
      </c>
      <c r="E16" s="42">
        <f t="shared" si="1"/>
        <v>0</v>
      </c>
      <c r="F16" s="43">
        <f>IF(ISBLANK([1]OCT!D8),"",[1]OCT!D8)</f>
        <v>0</v>
      </c>
      <c r="G16" s="44" t="str">
        <f>IF([1]OCT!J8="","",[1]OCT!J8)</f>
        <v>N</v>
      </c>
      <c r="H16" s="45">
        <f>IF(ISBLANK([1]OCT!E8),"",[1]OCT!E8)</f>
        <v>0</v>
      </c>
      <c r="I16" s="44">
        <f>IF(ISBLANK([1]OCT!F8),"",[1]OCT!F8)</f>
        <v>90</v>
      </c>
      <c r="J16" s="42">
        <f>IF(ISBLANK([1]OCT!G8),"",[1]OCT!G8)</f>
        <v>18</v>
      </c>
      <c r="K16" s="86" t="str">
        <f>IF(ISBLANK([1]OCT!H8),"",[1]OCT!H8)</f>
        <v/>
      </c>
      <c r="L16" s="87" t="str">
        <f>IF(ISBLANK([1]OCT!I8),"",[1]OCT!I8)</f>
        <v/>
      </c>
      <c r="N16" s="1">
        <f t="shared" si="2"/>
        <v>78</v>
      </c>
      <c r="O16" s="1">
        <f>IF((J16=O47),I16,0.04)</f>
        <v>0.04</v>
      </c>
      <c r="P16" s="1">
        <f t="shared" si="3"/>
        <v>1</v>
      </c>
      <c r="Q16" s="1" t="b">
        <f>ISNUMBER([1]OCT!B8)</f>
        <v>1</v>
      </c>
      <c r="R16" s="1" t="b">
        <f>ISNUMBER([1]OCT!C8)</f>
        <v>1</v>
      </c>
    </row>
    <row r="17" spans="1:18" ht="18" customHeight="1" thickBot="1" x14ac:dyDescent="0.3">
      <c r="A17" s="94">
        <v>6</v>
      </c>
      <c r="B17" s="46">
        <f>IF(Q17=1,[1]OCT!B9*(9/5)+32,IF([1]OCT!B9="","","M"))</f>
        <v>84.2</v>
      </c>
      <c r="C17" s="46">
        <f>IF(R17=1,[1]OCT!C9*(9/5)+32,"")</f>
        <v>71.599999999999994</v>
      </c>
      <c r="D17" s="46">
        <f t="shared" si="0"/>
        <v>13</v>
      </c>
      <c r="E17" s="46">
        <f t="shared" si="1"/>
        <v>0</v>
      </c>
      <c r="F17" s="53">
        <f>IF(ISBLANK([1]OCT!D9),"",[1]OCT!D9)</f>
        <v>0</v>
      </c>
      <c r="G17" s="54" t="str">
        <f>IF([1]OCT!J9="","",[1]OCT!J9)</f>
        <v>N</v>
      </c>
      <c r="H17" s="55">
        <f>IF(ISBLANK([1]OCT!E9),"",[1]OCT!E9)</f>
        <v>0</v>
      </c>
      <c r="I17" s="54">
        <f>IF(ISBLANK([1]OCT!F9),"",[1]OCT!F9)</f>
        <v>60</v>
      </c>
      <c r="J17" s="46">
        <f>IF(ISBLANK([1]OCT!G9),"",[1]OCT!G9)</f>
        <v>19</v>
      </c>
      <c r="K17" s="86" t="str">
        <f>IF(ISBLANK([1]OCT!H9),"",[1]OCT!H9)</f>
        <v/>
      </c>
      <c r="L17" s="87" t="str">
        <f>IF(ISBLANK([1]OCT!I9),"",[1]OCT!I9)</f>
        <v/>
      </c>
      <c r="N17" s="1">
        <f t="shared" si="2"/>
        <v>78</v>
      </c>
      <c r="O17" s="1">
        <f>IF((J17=O47),I17,0.04)</f>
        <v>0.04</v>
      </c>
      <c r="P17" s="1">
        <f t="shared" si="3"/>
        <v>1</v>
      </c>
      <c r="Q17" s="1" t="b">
        <f>ISNUMBER([1]OCT!B9)</f>
        <v>1</v>
      </c>
      <c r="R17" s="1" t="b">
        <f>ISNUMBER([1]OCT!C9)</f>
        <v>1</v>
      </c>
    </row>
    <row r="18" spans="1:18" ht="18" customHeight="1" thickBot="1" x14ac:dyDescent="0.3">
      <c r="A18" s="93">
        <v>7</v>
      </c>
      <c r="B18" s="42">
        <f>IF(Q18=1,[1]OCT!B10*(9/5)+32,IF([1]OCT!B10="","","M"))</f>
        <v>87.800000000000011</v>
      </c>
      <c r="C18" s="42">
        <f>IF(R18=1,[1]OCT!C10*(9/5)+32,"")</f>
        <v>66.2</v>
      </c>
      <c r="D18" s="42">
        <f t="shared" si="0"/>
        <v>12</v>
      </c>
      <c r="E18" s="42">
        <f t="shared" si="1"/>
        <v>0</v>
      </c>
      <c r="F18" s="43">
        <f>IF(ISBLANK([1]OCT!D10),"",[1]OCT!D10)</f>
        <v>0</v>
      </c>
      <c r="G18" s="44" t="str">
        <f>IF([1]OCT!J10="","",[1]OCT!J10)</f>
        <v>N</v>
      </c>
      <c r="H18" s="45">
        <f>IF(ISBLANK([1]OCT!E10),"",[1]OCT!E10)</f>
        <v>0</v>
      </c>
      <c r="I18" s="44">
        <f>IF(ISBLANK([1]OCT!F10),"",[1]OCT!F10)</f>
        <v>30</v>
      </c>
      <c r="J18" s="42">
        <f>IF(ISBLANK([1]OCT!G10),"",[1]OCT!G10)</f>
        <v>17</v>
      </c>
      <c r="K18" s="86" t="str">
        <f>IF(ISBLANK([1]OCT!H10),"",[1]OCT!H10)</f>
        <v/>
      </c>
      <c r="L18" s="87" t="str">
        <f>IF(ISBLANK([1]OCT!I10),"",[1]OCT!I10)</f>
        <v/>
      </c>
      <c r="N18" s="1">
        <f t="shared" si="2"/>
        <v>77</v>
      </c>
      <c r="O18" s="1">
        <f>IF((J18=O47),I18,0.04)</f>
        <v>0.04</v>
      </c>
      <c r="P18" s="1">
        <f t="shared" si="3"/>
        <v>1</v>
      </c>
      <c r="Q18" s="1" t="b">
        <f>ISNUMBER([1]OCT!B10)</f>
        <v>1</v>
      </c>
      <c r="R18" s="1" t="b">
        <f>ISNUMBER([1]OCT!C10)</f>
        <v>1</v>
      </c>
    </row>
    <row r="19" spans="1:18" ht="18" customHeight="1" thickBot="1" x14ac:dyDescent="0.3">
      <c r="A19" s="94">
        <v>8</v>
      </c>
      <c r="B19" s="46">
        <f>IF(Q19=1,[1]OCT!B11*(9/5)+32,IF([1]OCT!B11="","","M"))</f>
        <v>87.800000000000011</v>
      </c>
      <c r="C19" s="46">
        <f>IF(R19=1,[1]OCT!C11*(9/5)+32,"")</f>
        <v>64.400000000000006</v>
      </c>
      <c r="D19" s="46">
        <f t="shared" si="0"/>
        <v>11</v>
      </c>
      <c r="E19" s="46">
        <f t="shared" si="1"/>
        <v>0</v>
      </c>
      <c r="F19" s="53">
        <f>IF(ISBLANK([1]OCT!D11),"",[1]OCT!D11)</f>
        <v>0</v>
      </c>
      <c r="G19" s="54" t="str">
        <f>IF([1]OCT!J11="","",[1]OCT!J11)</f>
        <v>N</v>
      </c>
      <c r="H19" s="55">
        <f>IF(ISBLANK([1]OCT!E11),"",[1]OCT!E11)</f>
        <v>0</v>
      </c>
      <c r="I19" s="54">
        <f>IF(ISBLANK([1]OCT!F11),"",[1]OCT!F11)</f>
        <v>30</v>
      </c>
      <c r="J19" s="46">
        <f>IF(ISBLANK([1]OCT!G11),"",[1]OCT!G11)</f>
        <v>13</v>
      </c>
      <c r="K19" s="86" t="str">
        <f>IF(ISBLANK([1]OCT!H11),"",[1]OCT!H11)</f>
        <v/>
      </c>
      <c r="L19" s="87" t="str">
        <f>IF(ISBLANK([1]OCT!I11),"",[1]OCT!I11)</f>
        <v/>
      </c>
      <c r="N19" s="1">
        <f t="shared" si="2"/>
        <v>76</v>
      </c>
      <c r="O19" s="1">
        <f>IF((J19=O47),I19,0.04)</f>
        <v>0.04</v>
      </c>
      <c r="P19" s="1">
        <f t="shared" si="3"/>
        <v>1</v>
      </c>
      <c r="Q19" s="1" t="b">
        <f>ISNUMBER([1]OCT!B11)</f>
        <v>1</v>
      </c>
      <c r="R19" s="1" t="b">
        <f>ISNUMBER([1]OCT!C11)</f>
        <v>1</v>
      </c>
    </row>
    <row r="20" spans="1:18" ht="18" customHeight="1" thickBot="1" x14ac:dyDescent="0.3">
      <c r="A20" s="93">
        <v>9</v>
      </c>
      <c r="B20" s="42">
        <f>IF(Q20=1,[1]OCT!B12*(9/5)+32,IF([1]OCT!B12="","","M"))</f>
        <v>84.2</v>
      </c>
      <c r="C20" s="84">
        <f>IF(R20=1,[1]OCT!C12*(9/5)+32,"")</f>
        <v>64.400000000000006</v>
      </c>
      <c r="D20" s="84">
        <f t="shared" si="0"/>
        <v>9</v>
      </c>
      <c r="E20" s="84">
        <f t="shared" si="1"/>
        <v>0</v>
      </c>
      <c r="F20" s="43">
        <f>IF(ISBLANK([1]OCT!D12),"",[1]OCT!D12)</f>
        <v>0</v>
      </c>
      <c r="G20" s="44" t="str">
        <f>IF([1]OCT!J12="","",[1]OCT!J12)</f>
        <v>N</v>
      </c>
      <c r="H20" s="45">
        <f>IF(ISBLANK([1]OCT!E12),"",[1]OCT!E12)</f>
        <v>0</v>
      </c>
      <c r="I20" s="44">
        <f>IF(ISBLANK([1]OCT!F12),"",[1]OCT!F12)</f>
        <v>50</v>
      </c>
      <c r="J20" s="42">
        <f>IF(ISBLANK([1]OCT!G12),"",[1]OCT!G12)</f>
        <v>24</v>
      </c>
      <c r="K20" s="86" t="str">
        <f>IF(ISBLANK([1]OCT!H12),"",[1]OCT!H12)</f>
        <v/>
      </c>
      <c r="L20" s="87" t="str">
        <f>IF(ISBLANK([1]OCT!I12),"",[1]OCT!I12)</f>
        <v/>
      </c>
      <c r="N20" s="1">
        <f t="shared" si="2"/>
        <v>74</v>
      </c>
      <c r="O20" s="1">
        <f>IF((J20=O47),I20,0.04)</f>
        <v>50</v>
      </c>
      <c r="P20" s="1">
        <f t="shared" si="3"/>
        <v>1</v>
      </c>
      <c r="Q20" s="1" t="b">
        <f>ISNUMBER([1]OCT!B12)</f>
        <v>1</v>
      </c>
      <c r="R20" s="1" t="b">
        <f>ISNUMBER([1]OCT!C12)</f>
        <v>1</v>
      </c>
    </row>
    <row r="21" spans="1:18" ht="18" customHeight="1" thickBot="1" x14ac:dyDescent="0.3">
      <c r="A21" s="94">
        <v>10</v>
      </c>
      <c r="B21" s="46">
        <f>IF(Q21=1,[1]OCT!B13*(9/5)+32,IF([1]OCT!B13="","","M"))</f>
        <v>82.4</v>
      </c>
      <c r="C21" s="46">
        <f>IF(R21=1,[1]OCT!C13*(9/5)+32,"")</f>
        <v>53.6</v>
      </c>
      <c r="D21" s="46">
        <f t="shared" si="0"/>
        <v>3</v>
      </c>
      <c r="E21" s="46">
        <f t="shared" si="1"/>
        <v>0</v>
      </c>
      <c r="F21" s="53">
        <f>IF(ISBLANK([1]OCT!D13),"",[1]OCT!D13)</f>
        <v>0</v>
      </c>
      <c r="G21" s="54" t="str">
        <f>IF([1]OCT!J13="","",[1]OCT!J13)</f>
        <v>N</v>
      </c>
      <c r="H21" s="55">
        <f>IF(ISBLANK([1]OCT!E13),"",[1]OCT!E13)</f>
        <v>0</v>
      </c>
      <c r="I21" s="54">
        <f>IF(ISBLANK([1]OCT!F13),"",[1]OCT!F13)</f>
        <v>40</v>
      </c>
      <c r="J21" s="46">
        <f>IF(ISBLANK([1]OCT!G13),"",[1]OCT!G13)</f>
        <v>18</v>
      </c>
      <c r="K21" s="86" t="str">
        <f>IF(ISBLANK([1]OCT!H13),"",[1]OCT!H13)</f>
        <v/>
      </c>
      <c r="L21" s="87" t="str">
        <f>IF(ISBLANK([1]OCT!I13),"",[1]OCT!I13)</f>
        <v/>
      </c>
      <c r="N21" s="1">
        <f t="shared" si="2"/>
        <v>68</v>
      </c>
      <c r="O21" s="1">
        <f>IF((J21=O47),I21,0.04)</f>
        <v>0.04</v>
      </c>
      <c r="P21" s="1">
        <f t="shared" si="3"/>
        <v>1</v>
      </c>
      <c r="Q21" s="1" t="b">
        <f>ISNUMBER([1]OCT!B13)</f>
        <v>1</v>
      </c>
      <c r="R21" s="1" t="b">
        <f>ISNUMBER([1]OCT!C13)</f>
        <v>1</v>
      </c>
    </row>
    <row r="22" spans="1:18" ht="18" customHeight="1" thickBot="1" x14ac:dyDescent="0.3">
      <c r="A22" s="93">
        <v>11</v>
      </c>
      <c r="B22" s="42">
        <f>IF(Q22=1,[1]OCT!B14*(9/5)+32,IF([1]OCT!B14="","","M"))</f>
        <v>78.800000000000011</v>
      </c>
      <c r="C22" s="42">
        <f>IF(R22=1,[1]OCT!C14*(9/5)+32,"")</f>
        <v>50</v>
      </c>
      <c r="D22" s="42">
        <f t="shared" si="0"/>
        <v>0</v>
      </c>
      <c r="E22" s="42">
        <f t="shared" si="1"/>
        <v>1</v>
      </c>
      <c r="F22" s="43">
        <f>IF(ISBLANK([1]OCT!D14),"",[1]OCT!D14)</f>
        <v>0</v>
      </c>
      <c r="G22" s="44" t="str">
        <f>IF([1]OCT!J14="","",[1]OCT!J14)</f>
        <v>N</v>
      </c>
      <c r="H22" s="45">
        <f>IF(ISBLANK([1]OCT!E14),"",[1]OCT!E14)</f>
        <v>0</v>
      </c>
      <c r="I22" s="44">
        <f>IF(ISBLANK([1]OCT!F14),"",[1]OCT!F14)</f>
        <v>90</v>
      </c>
      <c r="J22" s="42">
        <f>IF(ISBLANK([1]OCT!G14),"",[1]OCT!G14)</f>
        <v>13</v>
      </c>
      <c r="K22" s="86" t="str">
        <f>IF(ISBLANK([1]OCT!H14),"",[1]OCT!H14)</f>
        <v/>
      </c>
      <c r="L22" s="87" t="str">
        <f>IF(ISBLANK([1]OCT!I14),"",[1]OCT!I14)</f>
        <v/>
      </c>
      <c r="N22" s="1">
        <f t="shared" si="2"/>
        <v>64</v>
      </c>
      <c r="O22" s="1">
        <f>IF((J22=O47),I22,0.04)</f>
        <v>0.04</v>
      </c>
      <c r="P22" s="1">
        <f t="shared" si="3"/>
        <v>1</v>
      </c>
      <c r="Q22" s="1" t="b">
        <f>ISNUMBER([1]OCT!B14)</f>
        <v>1</v>
      </c>
      <c r="R22" s="1" t="b">
        <f>ISNUMBER([1]OCT!C14)</f>
        <v>1</v>
      </c>
    </row>
    <row r="23" spans="1:18" ht="18" customHeight="1" thickBot="1" x14ac:dyDescent="0.3">
      <c r="A23" s="94">
        <v>12</v>
      </c>
      <c r="B23" s="46">
        <f>IF(Q23=1,[1]OCT!B15*(9/5)+32,IF([1]OCT!B15="","","M"))</f>
        <v>80.599999999999994</v>
      </c>
      <c r="C23" s="46">
        <f>IF(R23=1,[1]OCT!C15*(9/5)+32,"")</f>
        <v>48.2</v>
      </c>
      <c r="D23" s="46">
        <f t="shared" si="0"/>
        <v>0</v>
      </c>
      <c r="E23" s="46">
        <f t="shared" si="1"/>
        <v>1</v>
      </c>
      <c r="F23" s="53">
        <f>IF(ISBLANK([1]OCT!D15),"",[1]OCT!D15)</f>
        <v>0</v>
      </c>
      <c r="G23" s="54" t="str">
        <f>IF([1]OCT!J15="","",[1]OCT!J15)</f>
        <v>N</v>
      </c>
      <c r="H23" s="55">
        <f>IF(ISBLANK([1]OCT!E15),"",[1]OCT!E15)</f>
        <v>0</v>
      </c>
      <c r="I23" s="54">
        <f>IF(ISBLANK([1]OCT!F15),"",[1]OCT!F15)</f>
        <v>40</v>
      </c>
      <c r="J23" s="46">
        <f>IF(ISBLANK([1]OCT!G15),"",[1]OCT!G15)</f>
        <v>11</v>
      </c>
      <c r="K23" s="86" t="str">
        <f>IF(ISBLANK([1]OCT!H15),"",[1]OCT!H15)</f>
        <v/>
      </c>
      <c r="L23" s="87" t="str">
        <f>IF(ISBLANK([1]OCT!I15),"",[1]OCT!I15)</f>
        <v/>
      </c>
      <c r="N23" s="1">
        <f t="shared" si="2"/>
        <v>64</v>
      </c>
      <c r="O23" s="1">
        <f>IF((J23=O47),I23,0.04)</f>
        <v>0.04</v>
      </c>
      <c r="P23" s="1">
        <f t="shared" si="3"/>
        <v>1</v>
      </c>
      <c r="Q23" s="1" t="b">
        <f>ISNUMBER([1]OCT!B15)</f>
        <v>1</v>
      </c>
      <c r="R23" s="1" t="b">
        <f>ISNUMBER([1]OCT!C15)</f>
        <v>1</v>
      </c>
    </row>
    <row r="24" spans="1:18" ht="18" customHeight="1" thickBot="1" x14ac:dyDescent="0.3">
      <c r="A24" s="93">
        <v>13</v>
      </c>
      <c r="B24" s="42">
        <f>IF(Q24=1,[1]OCT!B16*(9/5)+32,IF([1]OCT!B16="","","M"))</f>
        <v>86</v>
      </c>
      <c r="C24" s="42">
        <f>IF(R24=1,[1]OCT!C16*(9/5)+32,"")</f>
        <v>48.2</v>
      </c>
      <c r="D24" s="42">
        <f t="shared" si="0"/>
        <v>2</v>
      </c>
      <c r="E24" s="42">
        <f t="shared" si="1"/>
        <v>0</v>
      </c>
      <c r="F24" s="43">
        <f>IF(ISBLANK([1]OCT!D16),"",[1]OCT!D16)</f>
        <v>0</v>
      </c>
      <c r="G24" s="44" t="str">
        <f>IF([1]OCT!J16="","",[1]OCT!J16)</f>
        <v>N</v>
      </c>
      <c r="H24" s="45">
        <f>IF(ISBLANK([1]OCT!E16),"",[1]OCT!E16)</f>
        <v>0</v>
      </c>
      <c r="I24" s="44">
        <f>IF(ISBLANK([1]OCT!F16),"",[1]OCT!F16)</f>
        <v>270</v>
      </c>
      <c r="J24" s="42">
        <f>IF(ISBLANK([1]OCT!G16),"",[1]OCT!G16)</f>
        <v>9</v>
      </c>
      <c r="K24" s="86" t="str">
        <f>IF(ISBLANK([1]OCT!H16),"",[1]OCT!H16)</f>
        <v/>
      </c>
      <c r="L24" s="87" t="str">
        <f>IF(ISBLANK([1]OCT!I16),"",[1]OCT!I16)</f>
        <v/>
      </c>
      <c r="N24" s="1">
        <f t="shared" si="2"/>
        <v>67</v>
      </c>
      <c r="O24" s="1">
        <f>IF((J24=O47),I24,0.04)</f>
        <v>0.04</v>
      </c>
      <c r="P24" s="1">
        <f t="shared" si="3"/>
        <v>1</v>
      </c>
      <c r="Q24" s="1" t="b">
        <f>ISNUMBER([1]OCT!B16)</f>
        <v>1</v>
      </c>
      <c r="R24" s="1" t="b">
        <f>ISNUMBER([1]OCT!C16)</f>
        <v>1</v>
      </c>
    </row>
    <row r="25" spans="1:18" ht="18" customHeight="1" thickBot="1" x14ac:dyDescent="0.3">
      <c r="A25" s="94">
        <v>14</v>
      </c>
      <c r="B25" s="46">
        <f>IF(Q25=1,[1]OCT!B17*(9/5)+32,IF([1]OCT!B17="","","M"))</f>
        <v>87.800000000000011</v>
      </c>
      <c r="C25" s="46">
        <f>IF(R25=1,[1]OCT!C17*(9/5)+32,"")</f>
        <v>55.400000000000006</v>
      </c>
      <c r="D25" s="46">
        <f t="shared" si="0"/>
        <v>7</v>
      </c>
      <c r="E25" s="46">
        <f t="shared" si="1"/>
        <v>0</v>
      </c>
      <c r="F25" s="53">
        <f>IF(ISBLANK([1]OCT!D17),"",[1]OCT!D17)</f>
        <v>0</v>
      </c>
      <c r="G25" s="54" t="str">
        <f>IF([1]OCT!J17="","",[1]OCT!J17)</f>
        <v>N</v>
      </c>
      <c r="H25" s="55">
        <f>IF(ISBLANK([1]OCT!E17),"",[1]OCT!E17)</f>
        <v>0</v>
      </c>
      <c r="I25" s="54">
        <f>IF(ISBLANK([1]OCT!F17),"",[1]OCT!F17)</f>
        <v>320</v>
      </c>
      <c r="J25" s="46">
        <f>IF(ISBLANK([1]OCT!G17),"",[1]OCT!G17)</f>
        <v>16</v>
      </c>
      <c r="K25" s="86" t="str">
        <f>IF(ISBLANK([1]OCT!H17),"",[1]OCT!H17)</f>
        <v/>
      </c>
      <c r="L25" s="87" t="str">
        <f>IF(ISBLANK([1]OCT!I17),"",[1]OCT!I17)</f>
        <v/>
      </c>
      <c r="N25" s="1">
        <f t="shared" si="2"/>
        <v>72</v>
      </c>
      <c r="O25" s="1">
        <f>IF((J25=O47),I25,0.04)</f>
        <v>0.04</v>
      </c>
      <c r="P25" s="1">
        <f t="shared" si="3"/>
        <v>1</v>
      </c>
      <c r="Q25" s="1" t="b">
        <f>ISNUMBER([1]OCT!B17)</f>
        <v>1</v>
      </c>
      <c r="R25" s="1" t="b">
        <f>ISNUMBER([1]OCT!C17)</f>
        <v>1</v>
      </c>
    </row>
    <row r="26" spans="1:18" ht="18" customHeight="1" thickBot="1" x14ac:dyDescent="0.3">
      <c r="A26" s="93">
        <v>15</v>
      </c>
      <c r="B26" s="42">
        <f>IF(Q26=1,[1]OCT!B18*(9/5)+32,IF([1]OCT!B18="","","M"))</f>
        <v>73.400000000000006</v>
      </c>
      <c r="C26" s="42">
        <f>IF(R26=1,[1]OCT!C18*(9/5)+32,"")</f>
        <v>50</v>
      </c>
      <c r="D26" s="42">
        <f t="shared" si="0"/>
        <v>0</v>
      </c>
      <c r="E26" s="42">
        <f t="shared" si="1"/>
        <v>3</v>
      </c>
      <c r="F26" s="43">
        <f>IF(ISBLANK([1]OCT!D18),"",[1]OCT!D18)</f>
        <v>0</v>
      </c>
      <c r="G26" s="44" t="str">
        <f>IF([1]OCT!J18="","",[1]OCT!J18)</f>
        <v>N</v>
      </c>
      <c r="H26" s="45">
        <f>IF(ISBLANK([1]OCT!E18),"",[1]OCT!E18)</f>
        <v>0</v>
      </c>
      <c r="I26" s="44">
        <f>IF(ISBLANK([1]OCT!F18),"",[1]OCT!F18)</f>
        <v>40</v>
      </c>
      <c r="J26" s="42">
        <f>IF(ISBLANK([1]OCT!G18),"",[1]OCT!G18)</f>
        <v>17</v>
      </c>
      <c r="K26" s="86" t="str">
        <f>IF(ISBLANK([1]OCT!H18),"",[1]OCT!H18)</f>
        <v/>
      </c>
      <c r="L26" s="87" t="str">
        <f>IF(ISBLANK([1]OCT!I18),"",[1]OCT!I18)</f>
        <v/>
      </c>
      <c r="N26" s="1">
        <f t="shared" si="2"/>
        <v>62</v>
      </c>
      <c r="O26" s="1">
        <f>IF((J26=O47),I26,0.04)</f>
        <v>0.04</v>
      </c>
      <c r="P26" s="1">
        <f t="shared" si="3"/>
        <v>1</v>
      </c>
      <c r="Q26" s="1" t="b">
        <f>ISNUMBER([1]OCT!B18)</f>
        <v>1</v>
      </c>
      <c r="R26" s="1" t="b">
        <f>ISNUMBER([1]OCT!C18)</f>
        <v>1</v>
      </c>
    </row>
    <row r="27" spans="1:18" ht="18" customHeight="1" thickBot="1" x14ac:dyDescent="0.3">
      <c r="A27" s="94">
        <v>16</v>
      </c>
      <c r="B27" s="46">
        <f>IF(Q27=1,[1]OCT!B19*(9/5)+32,IF([1]OCT!B19="","","M"))</f>
        <v>68</v>
      </c>
      <c r="C27" s="46">
        <f>IF(R27=1,[1]OCT!C19*(9/5)+32,"")</f>
        <v>46.4</v>
      </c>
      <c r="D27" s="46">
        <f t="shared" si="0"/>
        <v>0</v>
      </c>
      <c r="E27" s="46">
        <f t="shared" si="1"/>
        <v>8</v>
      </c>
      <c r="F27" s="53">
        <f>IF(ISBLANK([1]OCT!D19),"",[1]OCT!D19)</f>
        <v>0</v>
      </c>
      <c r="G27" s="54" t="str">
        <f>IF([1]OCT!J19="","",[1]OCT!J19)</f>
        <v>N</v>
      </c>
      <c r="H27" s="55">
        <f>IF(ISBLANK([1]OCT!E19),"",[1]OCT!E19)</f>
        <v>0</v>
      </c>
      <c r="I27" s="54">
        <f>IF(ISBLANK([1]OCT!F19),"",[1]OCT!F19)</f>
        <v>10</v>
      </c>
      <c r="J27" s="46">
        <f>IF(ISBLANK([1]OCT!G19),"",[1]OCT!G19)</f>
        <v>22</v>
      </c>
      <c r="K27" s="86" t="str">
        <f>IF(ISBLANK([1]OCT!H19),"",[1]OCT!H19)</f>
        <v/>
      </c>
      <c r="L27" s="87" t="str">
        <f>IF(ISBLANK([1]OCT!I19),"",[1]OCT!I19)</f>
        <v/>
      </c>
      <c r="N27" s="1">
        <f t="shared" si="2"/>
        <v>57</v>
      </c>
      <c r="O27" s="1">
        <f>IF((J27=O47),I27,0.04)</f>
        <v>0.04</v>
      </c>
      <c r="P27" s="1">
        <f t="shared" si="3"/>
        <v>1</v>
      </c>
      <c r="Q27" s="1" t="b">
        <f>ISNUMBER([1]OCT!B19)</f>
        <v>1</v>
      </c>
      <c r="R27" s="1" t="b">
        <f>ISNUMBER([1]OCT!C19)</f>
        <v>1</v>
      </c>
    </row>
    <row r="28" spans="1:18" ht="18" customHeight="1" thickBot="1" x14ac:dyDescent="0.3">
      <c r="A28" s="93">
        <v>17</v>
      </c>
      <c r="B28" s="42">
        <f>IF(Q28=1,[1]OCT!B20*(9/5)+32,IF([1]OCT!B20="","","M"))</f>
        <v>69.800000000000011</v>
      </c>
      <c r="C28" s="42">
        <f>IF(R28=1,[1]OCT!C20*(9/5)+32,"")</f>
        <v>41</v>
      </c>
      <c r="D28" s="42">
        <f t="shared" si="0"/>
        <v>0</v>
      </c>
      <c r="E28" s="42">
        <f t="shared" si="1"/>
        <v>10</v>
      </c>
      <c r="F28" s="43">
        <f>IF(ISBLANK([1]OCT!D20),"",[1]OCT!D20)</f>
        <v>0</v>
      </c>
      <c r="G28" s="44" t="str">
        <f>IF([1]OCT!J20="","",[1]OCT!J20)</f>
        <v>N</v>
      </c>
      <c r="H28" s="45">
        <f>IF(ISBLANK([1]OCT!E20),"",[1]OCT!E20)</f>
        <v>0</v>
      </c>
      <c r="I28" s="44">
        <f>IF(ISBLANK([1]OCT!F20),"",[1]OCT!F20)</f>
        <v>80</v>
      </c>
      <c r="J28" s="42">
        <f>IF(ISBLANK([1]OCT!G20),"",[1]OCT!G20)</f>
        <v>14</v>
      </c>
      <c r="K28" s="86" t="str">
        <f>IF(ISBLANK([1]OCT!H20),"",[1]OCT!H20)</f>
        <v/>
      </c>
      <c r="L28" s="87" t="str">
        <f>IF(ISBLANK([1]OCT!I20),"",[1]OCT!I20)</f>
        <v/>
      </c>
      <c r="N28" s="1">
        <f t="shared" si="2"/>
        <v>55</v>
      </c>
      <c r="O28" s="1">
        <f>IF((J28=O47),I28,0.04)</f>
        <v>0.04</v>
      </c>
      <c r="P28" s="1">
        <f t="shared" si="3"/>
        <v>1</v>
      </c>
      <c r="Q28" s="1" t="b">
        <f>ISNUMBER([1]OCT!B20)</f>
        <v>1</v>
      </c>
      <c r="R28" s="1" t="b">
        <f>ISNUMBER([1]OCT!C20)</f>
        <v>1</v>
      </c>
    </row>
    <row r="29" spans="1:18" ht="18" customHeight="1" thickBot="1" x14ac:dyDescent="0.3">
      <c r="A29" s="94">
        <v>18</v>
      </c>
      <c r="B29" s="46">
        <f>IF(Q29=1,[1]OCT!B21*(9/5)+32,IF([1]OCT!B21="","","M"))</f>
        <v>73.400000000000006</v>
      </c>
      <c r="C29" s="46">
        <f>IF(R29=1,[1]OCT!C21*(9/5)+32,"")</f>
        <v>39.200000000000003</v>
      </c>
      <c r="D29" s="46">
        <f t="shared" si="0"/>
        <v>0</v>
      </c>
      <c r="E29" s="46">
        <f t="shared" si="1"/>
        <v>9</v>
      </c>
      <c r="F29" s="53">
        <f>IF(ISBLANK([1]OCT!D21),"",[1]OCT!D21)</f>
        <v>0</v>
      </c>
      <c r="G29" s="54" t="str">
        <f>IF([1]OCT!J21="","",[1]OCT!J21)</f>
        <v>N</v>
      </c>
      <c r="H29" s="55">
        <f>IF(ISBLANK([1]OCT!E21),"",[1]OCT!E21)</f>
        <v>0</v>
      </c>
      <c r="I29" s="54">
        <f>IF(ISBLANK([1]OCT!F21),"",[1]OCT!F21)</f>
        <v>70</v>
      </c>
      <c r="J29" s="46">
        <f>IF(ISBLANK([1]OCT!G21),"",[1]OCT!G21)</f>
        <v>17</v>
      </c>
      <c r="K29" s="86" t="str">
        <f>IF(ISBLANK([1]OCT!H21),"",[1]OCT!H21)</f>
        <v/>
      </c>
      <c r="L29" s="87" t="str">
        <f>IF(ISBLANK([1]OCT!I21),"",[1]OCT!I21)</f>
        <v/>
      </c>
      <c r="N29" s="1">
        <f t="shared" si="2"/>
        <v>56</v>
      </c>
      <c r="O29" s="1">
        <f>IF((J29=O47),I29,0.04)</f>
        <v>0.04</v>
      </c>
      <c r="P29" s="1">
        <f t="shared" si="3"/>
        <v>1</v>
      </c>
      <c r="Q29" s="1" t="b">
        <f>ISNUMBER([1]OCT!B21)</f>
        <v>1</v>
      </c>
      <c r="R29" s="1" t="b">
        <f>ISNUMBER([1]OCT!C21)</f>
        <v>1</v>
      </c>
    </row>
    <row r="30" spans="1:18" ht="18" customHeight="1" thickBot="1" x14ac:dyDescent="0.3">
      <c r="A30" s="93">
        <v>19</v>
      </c>
      <c r="B30" s="42">
        <f>IF(Q30=1,[1]OCT!B22*(9/5)+32,IF([1]OCT!B22="","","M"))</f>
        <v>77</v>
      </c>
      <c r="C30" s="42">
        <f>IF(R30=1,[1]OCT!C22*(9/5)+32,"")</f>
        <v>50</v>
      </c>
      <c r="D30" s="42">
        <f t="shared" si="0"/>
        <v>0</v>
      </c>
      <c r="E30" s="42">
        <f t="shared" si="1"/>
        <v>1</v>
      </c>
      <c r="F30" s="43">
        <f>IF(ISBLANK([1]OCT!D22),"",[1]OCT!D22)</f>
        <v>0</v>
      </c>
      <c r="G30" s="44" t="str">
        <f>IF([1]OCT!J22="","",[1]OCT!J22)</f>
        <v>N</v>
      </c>
      <c r="H30" s="45">
        <f>IF(ISBLANK([1]OCT!E22),"",[1]OCT!E22)</f>
        <v>0</v>
      </c>
      <c r="I30" s="44">
        <f>IF(ISBLANK([1]OCT!F22),"",[1]OCT!F22)</f>
        <v>20</v>
      </c>
      <c r="J30" s="42">
        <f>IF(ISBLANK([1]OCT!G22),"",[1]OCT!G22)</f>
        <v>18</v>
      </c>
      <c r="K30" s="86" t="str">
        <f>IF(ISBLANK([1]OCT!H22),"",[1]OCT!H22)</f>
        <v/>
      </c>
      <c r="L30" s="87" t="str">
        <f>IF(ISBLANK([1]OCT!I22),"",[1]OCT!I22)</f>
        <v/>
      </c>
      <c r="N30" s="1">
        <f t="shared" si="2"/>
        <v>64</v>
      </c>
      <c r="O30" s="1">
        <f>IF((J30=O47),I30,0.04)</f>
        <v>0.04</v>
      </c>
      <c r="P30" s="1">
        <f t="shared" si="3"/>
        <v>1</v>
      </c>
      <c r="Q30" s="1" t="b">
        <f>ISNUMBER([1]OCT!B22)</f>
        <v>1</v>
      </c>
      <c r="R30" s="1" t="b">
        <f>ISNUMBER([1]OCT!C22)</f>
        <v>1</v>
      </c>
    </row>
    <row r="31" spans="1:18" ht="18" customHeight="1" thickBot="1" x14ac:dyDescent="0.3">
      <c r="A31" s="94">
        <v>20</v>
      </c>
      <c r="B31" s="46">
        <f>IF(Q31=1,[1]OCT!B23*(9/5)+32,IF([1]OCT!B23="","","M"))</f>
        <v>78.800000000000011</v>
      </c>
      <c r="C31" s="46">
        <f>IF(R31=1,[1]OCT!C23*(9/5)+32,"")</f>
        <v>50</v>
      </c>
      <c r="D31" s="46">
        <f t="shared" si="0"/>
        <v>0</v>
      </c>
      <c r="E31" s="46">
        <f t="shared" si="1"/>
        <v>1</v>
      </c>
      <c r="F31" s="53">
        <f>IF(ISBLANK([1]OCT!D23),"",[1]OCT!D23)</f>
        <v>0</v>
      </c>
      <c r="G31" s="54" t="str">
        <f>IF([1]OCT!J23="","",[1]OCT!J23)</f>
        <v>N</v>
      </c>
      <c r="H31" s="55">
        <f>IF(ISBLANK([1]OCT!E23),"",[1]OCT!E23)</f>
        <v>0</v>
      </c>
      <c r="I31" s="54">
        <f>IF(ISBLANK([1]OCT!F23),"",[1]OCT!F23)</f>
        <v>50</v>
      </c>
      <c r="J31" s="46">
        <f>IF(ISBLANK([1]OCT!G23),"",[1]OCT!G23)</f>
        <v>15</v>
      </c>
      <c r="K31" s="86" t="str">
        <f>IF(ISBLANK([1]OCT!H23),"",[1]OCT!H23)</f>
        <v/>
      </c>
      <c r="L31" s="87" t="str">
        <f>IF(ISBLANK([1]OCT!I23),"",[1]OCT!I23)</f>
        <v/>
      </c>
      <c r="N31" s="1">
        <f t="shared" si="2"/>
        <v>64</v>
      </c>
      <c r="O31" s="1">
        <f>IF((J31=O47),I31,0.04)</f>
        <v>0.04</v>
      </c>
      <c r="P31" s="1">
        <f t="shared" si="3"/>
        <v>1</v>
      </c>
      <c r="Q31" s="1" t="b">
        <f>ISNUMBER([1]OCT!B23)</f>
        <v>1</v>
      </c>
      <c r="R31" s="1" t="b">
        <f>ISNUMBER([1]OCT!C23)</f>
        <v>1</v>
      </c>
    </row>
    <row r="32" spans="1:18" ht="18" customHeight="1" thickBot="1" x14ac:dyDescent="0.3">
      <c r="A32" s="93">
        <v>21</v>
      </c>
      <c r="B32" s="42">
        <f>IF(Q32=1,[1]OCT!B24*(9/5)+32,IF([1]OCT!B24="","","M"))</f>
        <v>80.599999999999994</v>
      </c>
      <c r="C32" s="42">
        <f>IF(R32=1,[1]OCT!C24*(9/5)+32,"")</f>
        <v>48.2</v>
      </c>
      <c r="D32" s="42">
        <f t="shared" si="0"/>
        <v>0</v>
      </c>
      <c r="E32" s="42">
        <f t="shared" si="1"/>
        <v>1</v>
      </c>
      <c r="F32" s="43">
        <f>IF(ISBLANK([1]OCT!D24),"",[1]OCT!D24)</f>
        <v>0</v>
      </c>
      <c r="G32" s="44" t="str">
        <f>IF([1]OCT!J24="","",[1]OCT!J24)</f>
        <v>N</v>
      </c>
      <c r="H32" s="45">
        <f>IF(ISBLANK([1]OCT!E24),"",[1]OCT!E24)</f>
        <v>0</v>
      </c>
      <c r="I32" s="44">
        <f>IF(ISBLANK([1]OCT!F24),"",[1]OCT!F24)</f>
        <v>90</v>
      </c>
      <c r="J32" s="42">
        <f>IF(ISBLANK([1]OCT!G24),"",[1]OCT!G24)</f>
        <v>17</v>
      </c>
      <c r="K32" s="86" t="str">
        <f>IF(ISBLANK([1]OCT!H24),"",[1]OCT!H24)</f>
        <v/>
      </c>
      <c r="L32" s="87" t="str">
        <f>IF(ISBLANK([1]OCT!I24),"",[1]OCT!I24)</f>
        <v/>
      </c>
      <c r="N32" s="1">
        <f t="shared" si="2"/>
        <v>64</v>
      </c>
      <c r="O32" s="1">
        <f>IF((J32=O47),I32,0.04)</f>
        <v>0.04</v>
      </c>
      <c r="P32" s="1">
        <f t="shared" si="3"/>
        <v>1</v>
      </c>
      <c r="Q32" s="1" t="b">
        <f>ISNUMBER([1]OCT!B24)</f>
        <v>1</v>
      </c>
      <c r="R32" s="1" t="b">
        <f>ISNUMBER([1]OCT!C24)</f>
        <v>1</v>
      </c>
    </row>
    <row r="33" spans="1:18" ht="18" customHeight="1" thickBot="1" x14ac:dyDescent="0.3">
      <c r="A33" s="94">
        <v>22</v>
      </c>
      <c r="B33" s="46">
        <f>IF(Q33=1,[1]OCT!B25*(9/5)+32,IF([1]OCT!B25="","","M"))</f>
        <v>84.2</v>
      </c>
      <c r="C33" s="46">
        <f>IF(R33=1,[1]OCT!C25*(9/5)+32,"")</f>
        <v>50</v>
      </c>
      <c r="D33" s="46">
        <f t="shared" si="0"/>
        <v>2</v>
      </c>
      <c r="E33" s="46">
        <f t="shared" si="1"/>
        <v>0</v>
      </c>
      <c r="F33" s="53">
        <f>IF(ISBLANK([1]OCT!D25),"",[1]OCT!D25)</f>
        <v>0</v>
      </c>
      <c r="G33" s="54" t="str">
        <f>IF([1]OCT!J25="","",[1]OCT!J25)</f>
        <v>N</v>
      </c>
      <c r="H33" s="55">
        <f>IF(ISBLANK([1]OCT!E25),"",[1]OCT!E25)</f>
        <v>0</v>
      </c>
      <c r="I33" s="54">
        <f>IF(ISBLANK([1]OCT!F25),"",[1]OCT!F25)</f>
        <v>110</v>
      </c>
      <c r="J33" s="46">
        <f>IF(ISBLANK([1]OCT!G25),"",[1]OCT!G25)</f>
        <v>13</v>
      </c>
      <c r="K33" s="86" t="str">
        <f>IF(ISBLANK([1]OCT!H25),"",[1]OCT!H25)</f>
        <v/>
      </c>
      <c r="L33" s="87" t="str">
        <f>IF(ISBLANK([1]OCT!I25),"",[1]OCT!I25)</f>
        <v/>
      </c>
      <c r="N33" s="1">
        <f t="shared" si="2"/>
        <v>67</v>
      </c>
      <c r="O33" s="1">
        <f>IF((J33=O47),I33,0.04)</f>
        <v>0.04</v>
      </c>
      <c r="P33" s="1">
        <f t="shared" si="3"/>
        <v>1</v>
      </c>
      <c r="Q33" s="1" t="b">
        <f>ISNUMBER([1]OCT!B25)</f>
        <v>1</v>
      </c>
      <c r="R33" s="1" t="b">
        <f>ISNUMBER([1]OCT!C25)</f>
        <v>1</v>
      </c>
    </row>
    <row r="34" spans="1:18" ht="18" customHeight="1" thickBot="1" x14ac:dyDescent="0.3">
      <c r="A34" s="93">
        <v>23</v>
      </c>
      <c r="B34" s="42">
        <f>IF(Q34=1,[1]OCT!B26*(9/5)+32,IF([1]OCT!B26="","","M"))</f>
        <v>86</v>
      </c>
      <c r="C34" s="42">
        <f>IF(R34=1,[1]OCT!C26*(9/5)+32,"")</f>
        <v>57.2</v>
      </c>
      <c r="D34" s="42">
        <f t="shared" si="0"/>
        <v>7</v>
      </c>
      <c r="E34" s="42">
        <f t="shared" si="1"/>
        <v>0</v>
      </c>
      <c r="F34" s="43">
        <f>IF(ISBLANK([1]OCT!D26),"",[1]OCT!D26)</f>
        <v>0</v>
      </c>
      <c r="G34" s="44" t="str">
        <f>IF([1]OCT!J26="","",[1]OCT!J26)</f>
        <v>N</v>
      </c>
      <c r="H34" s="45">
        <f>IF(ISBLANK([1]OCT!E26),"",[1]OCT!E26)</f>
        <v>0</v>
      </c>
      <c r="I34" s="44">
        <f>IF(ISBLANK([1]OCT!F26),"",[1]OCT!F26)</f>
        <v>20</v>
      </c>
      <c r="J34" s="42">
        <f>IF(ISBLANK([1]OCT!G26),"",[1]OCT!G26)</f>
        <v>12</v>
      </c>
      <c r="K34" s="86" t="str">
        <f>IF(ISBLANK([1]OCT!H26),"",[1]OCT!H26)</f>
        <v/>
      </c>
      <c r="L34" s="87" t="str">
        <f>IF(ISBLANK([1]OCT!I26),"",[1]OCT!I26)</f>
        <v/>
      </c>
      <c r="N34" s="1">
        <f t="shared" si="2"/>
        <v>72</v>
      </c>
      <c r="O34" s="1">
        <f>IF((J34=O47),I34,0.04)</f>
        <v>0.04</v>
      </c>
      <c r="P34" s="1">
        <f t="shared" si="3"/>
        <v>1</v>
      </c>
      <c r="Q34" s="1" t="b">
        <f>ISNUMBER([1]OCT!B26)</f>
        <v>1</v>
      </c>
      <c r="R34" s="1" t="b">
        <f>ISNUMBER([1]OCT!C26)</f>
        <v>1</v>
      </c>
    </row>
    <row r="35" spans="1:18" ht="18" customHeight="1" thickBot="1" x14ac:dyDescent="0.3">
      <c r="A35" s="94">
        <v>24</v>
      </c>
      <c r="B35" s="46">
        <f>IF(Q35=1,[1]OCT!B27*(9/5)+32,IF([1]OCT!B27="","","M"))</f>
        <v>87.800000000000011</v>
      </c>
      <c r="C35" s="46">
        <f>IF(R35=1,[1]OCT!C27*(9/5)+32,"")</f>
        <v>53.6</v>
      </c>
      <c r="D35" s="46">
        <f t="shared" si="0"/>
        <v>6</v>
      </c>
      <c r="E35" s="46">
        <f t="shared" si="1"/>
        <v>0</v>
      </c>
      <c r="F35" s="53">
        <f>IF(ISBLANK([1]OCT!D27),"",[1]OCT!D27)</f>
        <v>0</v>
      </c>
      <c r="G35" s="54" t="str">
        <f>IF([1]OCT!J27="","",[1]OCT!J27)</f>
        <v>N</v>
      </c>
      <c r="H35" s="55">
        <f>IF(ISBLANK([1]OCT!E27),"",[1]OCT!E27)</f>
        <v>0</v>
      </c>
      <c r="I35" s="54">
        <f>IF(ISBLANK([1]OCT!F27),"",[1]OCT!F27)</f>
        <v>40</v>
      </c>
      <c r="J35" s="46">
        <f>IF(ISBLANK([1]OCT!G27),"",[1]OCT!G27)</f>
        <v>12</v>
      </c>
      <c r="K35" s="86" t="str">
        <f>IF(ISBLANK([1]OCT!H27),"",[1]OCT!H27)</f>
        <v/>
      </c>
      <c r="L35" s="87" t="str">
        <f>IF(ISBLANK([1]OCT!I27),"",[1]OCT!I27)</f>
        <v/>
      </c>
      <c r="N35" s="1">
        <f t="shared" si="2"/>
        <v>71</v>
      </c>
      <c r="O35" s="1">
        <f>IF((J35=O47),I35,0.04)</f>
        <v>0.04</v>
      </c>
      <c r="P35" s="1">
        <f t="shared" si="3"/>
        <v>1</v>
      </c>
      <c r="Q35" s="1" t="b">
        <f>ISNUMBER([1]OCT!B27)</f>
        <v>1</v>
      </c>
      <c r="R35" s="1" t="b">
        <f>ISNUMBER([1]OCT!C27)</f>
        <v>1</v>
      </c>
    </row>
    <row r="36" spans="1:18" ht="18" customHeight="1" thickBot="1" x14ac:dyDescent="0.3">
      <c r="A36" s="93">
        <v>25</v>
      </c>
      <c r="B36" s="42">
        <f>IF(Q36=1,[1]OCT!B28*(9/5)+32,IF([1]OCT!B28="","","M"))</f>
        <v>87.800000000000011</v>
      </c>
      <c r="C36" s="42">
        <f>IF(R36=1,[1]OCT!C28*(9/5)+32,"")</f>
        <v>57.2</v>
      </c>
      <c r="D36" s="42">
        <f t="shared" si="0"/>
        <v>8</v>
      </c>
      <c r="E36" s="42">
        <f t="shared" si="1"/>
        <v>0</v>
      </c>
      <c r="F36" s="43">
        <f>IF(ISBLANK([1]OCT!D28),"",[1]OCT!D28)</f>
        <v>0</v>
      </c>
      <c r="G36" s="44" t="str">
        <f>IF([1]OCT!J28="","",[1]OCT!J28)</f>
        <v>N</v>
      </c>
      <c r="H36" s="45">
        <f>IF(ISBLANK([1]OCT!E28),"",[1]OCT!E28)</f>
        <v>0</v>
      </c>
      <c r="I36" s="44">
        <f>IF(ISBLANK([1]OCT!F28),"",[1]OCT!F28)</f>
        <v>220</v>
      </c>
      <c r="J36" s="42">
        <f>IF(ISBLANK([1]OCT!G28),"",[1]OCT!G28)</f>
        <v>11</v>
      </c>
      <c r="K36" s="86" t="str">
        <f>IF(ISBLANK([1]OCT!H28),"",[1]OCT!H28)</f>
        <v/>
      </c>
      <c r="L36" s="87" t="str">
        <f>IF(ISBLANK([1]OCT!I28),"",[1]OCT!I28)</f>
        <v/>
      </c>
      <c r="N36" s="1">
        <f t="shared" si="2"/>
        <v>73</v>
      </c>
      <c r="O36" s="1">
        <f>IF((J36=O47),I36,0.04)</f>
        <v>0.04</v>
      </c>
      <c r="P36" s="1">
        <f t="shared" si="3"/>
        <v>1</v>
      </c>
      <c r="Q36" s="1" t="b">
        <f>ISNUMBER([1]OCT!B28)</f>
        <v>1</v>
      </c>
      <c r="R36" s="1" t="b">
        <f>ISNUMBER([1]OCT!C28)</f>
        <v>1</v>
      </c>
    </row>
    <row r="37" spans="1:18" ht="18" customHeight="1" thickBot="1" x14ac:dyDescent="0.3">
      <c r="A37" s="94">
        <v>26</v>
      </c>
      <c r="B37" s="46">
        <f>IF(Q37=1,[1]OCT!B29*(9/5)+32,IF([1]OCT!B29="","","M"))</f>
        <v>89.6</v>
      </c>
      <c r="C37" s="46">
        <f>IF(R37=1,[1]OCT!C29*(9/5)+32,"")</f>
        <v>57.2</v>
      </c>
      <c r="D37" s="46">
        <f t="shared" si="0"/>
        <v>8</v>
      </c>
      <c r="E37" s="46">
        <f t="shared" si="1"/>
        <v>0</v>
      </c>
      <c r="F37" s="53">
        <f>IF(ISBLANK([1]OCT!D29),"",[1]OCT!D29)</f>
        <v>0</v>
      </c>
      <c r="G37" s="54" t="str">
        <f>IF([1]OCT!J29="","",[1]OCT!J29)</f>
        <v>N</v>
      </c>
      <c r="H37" s="55">
        <f>IF(ISBLANK([1]OCT!E29),"",[1]OCT!E29)</f>
        <v>0</v>
      </c>
      <c r="I37" s="54">
        <f>IF(ISBLANK([1]OCT!F29),"",[1]OCT!F29)</f>
        <v>330</v>
      </c>
      <c r="J37" s="46">
        <f>IF(ISBLANK([1]OCT!G29),"",[1]OCT!G29)</f>
        <v>10</v>
      </c>
      <c r="K37" s="86" t="str">
        <f>IF(ISBLANK([1]OCT!H29),"",[1]OCT!H29)</f>
        <v/>
      </c>
      <c r="L37" s="87" t="str">
        <f>IF(ISBLANK([1]OCT!I29),"",[1]OCT!I29)</f>
        <v/>
      </c>
      <c r="N37" s="1">
        <f t="shared" si="2"/>
        <v>73</v>
      </c>
      <c r="O37" s="1">
        <f>IF((J37=O47),I37,0.04)</f>
        <v>0.04</v>
      </c>
      <c r="P37" s="1">
        <f t="shared" si="3"/>
        <v>1</v>
      </c>
      <c r="Q37" s="1" t="b">
        <f>ISNUMBER([1]OCT!B29)</f>
        <v>1</v>
      </c>
      <c r="R37" s="1" t="b">
        <f>ISNUMBER([1]OCT!C29)</f>
        <v>1</v>
      </c>
    </row>
    <row r="38" spans="1:18" ht="18" customHeight="1" thickBot="1" x14ac:dyDescent="0.3">
      <c r="A38" s="93">
        <v>27</v>
      </c>
      <c r="B38" s="42">
        <f>IF(Q38=1,[1]OCT!B30*(9/5)+32,IF([1]OCT!B30="","","M"))</f>
        <v>89.6</v>
      </c>
      <c r="C38" s="42">
        <f>IF(R38=1,[1]OCT!C30*(9/5)+32,"")</f>
        <v>55.400000000000006</v>
      </c>
      <c r="D38" s="42">
        <f t="shared" si="0"/>
        <v>8</v>
      </c>
      <c r="E38" s="42">
        <f t="shared" si="1"/>
        <v>0</v>
      </c>
      <c r="F38" s="43">
        <f>IF(ISBLANK([1]OCT!D30),"",[1]OCT!D30)</f>
        <v>0</v>
      </c>
      <c r="G38" s="44" t="str">
        <f>IF([1]OCT!J30="","",[1]OCT!J30)</f>
        <v>N</v>
      </c>
      <c r="H38" s="45">
        <f>IF(ISBLANK([1]OCT!E30),"",[1]OCT!E30)</f>
        <v>0</v>
      </c>
      <c r="I38" s="44">
        <f>IF(ISBLANK([1]OCT!F30),"",[1]OCT!F30)</f>
        <v>100</v>
      </c>
      <c r="J38" s="42">
        <f>IF(ISBLANK([1]OCT!G30),"",[1]OCT!G30)</f>
        <v>9</v>
      </c>
      <c r="K38" s="86" t="str">
        <f>IF(ISBLANK([1]OCT!H30),"",[1]OCT!H30)</f>
        <v/>
      </c>
      <c r="L38" s="87" t="str">
        <f>IF(ISBLANK([1]OCT!I30),"",[1]OCT!I30)</f>
        <v/>
      </c>
      <c r="N38" s="1">
        <f t="shared" si="2"/>
        <v>73</v>
      </c>
      <c r="O38" s="1">
        <f>IF((J38=O47),I38,0.04)</f>
        <v>0.04</v>
      </c>
      <c r="P38" s="1">
        <f t="shared" si="3"/>
        <v>1</v>
      </c>
      <c r="Q38" s="1" t="b">
        <f>ISNUMBER([1]OCT!B30)</f>
        <v>1</v>
      </c>
      <c r="R38" s="1" t="b">
        <f>ISNUMBER([1]OCT!C30)</f>
        <v>1</v>
      </c>
    </row>
    <row r="39" spans="1:18" ht="18" customHeight="1" thickBot="1" x14ac:dyDescent="0.3">
      <c r="A39" s="94">
        <v>28</v>
      </c>
      <c r="B39" s="46">
        <f>IF(Q39=1,[1]OCT!B31*(9/5)+32,IF([1]OCT!B31="","","M"))</f>
        <v>75.2</v>
      </c>
      <c r="C39" s="46">
        <f>IF(R39=1,[1]OCT!C31*(9/5)+32,"")</f>
        <v>64.400000000000006</v>
      </c>
      <c r="D39" s="46">
        <f t="shared" si="0"/>
        <v>5</v>
      </c>
      <c r="E39" s="46">
        <f t="shared" si="1"/>
        <v>0</v>
      </c>
      <c r="F39" s="53">
        <f>IF(ISBLANK([1]OCT!D31),"",[1]OCT!D31)</f>
        <v>0</v>
      </c>
      <c r="G39" s="54" t="str">
        <f>IF([1]OCT!J31="","",[1]OCT!J31)</f>
        <v>N</v>
      </c>
      <c r="H39" s="55">
        <f>IF(ISBLANK([1]OCT!E31),"",[1]OCT!E31)</f>
        <v>0</v>
      </c>
      <c r="I39" s="54">
        <f>IF(ISBLANK([1]OCT!F31),"",[1]OCT!F31)</f>
        <v>60</v>
      </c>
      <c r="J39" s="46">
        <f>IF(ISBLANK([1]OCT!G31),"",[1]OCT!G31)</f>
        <v>14</v>
      </c>
      <c r="K39" s="86" t="str">
        <f>IF(ISBLANK([1]OCT!H31),"",[1]OCT!H31)</f>
        <v/>
      </c>
      <c r="L39" s="87" t="str">
        <f>IF(ISBLANK([1]OCT!I31),"",[1]OCT!I31)</f>
        <v/>
      </c>
      <c r="N39" s="1">
        <f t="shared" si="2"/>
        <v>70</v>
      </c>
      <c r="O39" s="1">
        <f>IF((J39=O47),I39,0.04)</f>
        <v>0.04</v>
      </c>
      <c r="P39" s="1">
        <f t="shared" si="3"/>
        <v>1</v>
      </c>
      <c r="Q39" s="1" t="b">
        <f>ISNUMBER([1]OCT!B31)</f>
        <v>1</v>
      </c>
      <c r="R39" s="1" t="b">
        <f>ISNUMBER([1]OCT!C31)</f>
        <v>1</v>
      </c>
    </row>
    <row r="40" spans="1:18" ht="18" customHeight="1" thickBot="1" x14ac:dyDescent="0.3">
      <c r="A40" s="93">
        <v>29</v>
      </c>
      <c r="B40" s="42">
        <f>IF(Q40=1,[1]OCT!B32*(9/5)+32,IF([1]OCT!B32="","","M"))</f>
        <v>80.599999999999994</v>
      </c>
      <c r="C40" s="42">
        <f>IF(R40=1,[1]OCT!C32*(9/5)+32,"")</f>
        <v>60.8</v>
      </c>
      <c r="D40" s="42">
        <f t="shared" si="0"/>
        <v>6</v>
      </c>
      <c r="E40" s="42">
        <f t="shared" si="1"/>
        <v>0</v>
      </c>
      <c r="F40" s="43">
        <f>IF(ISBLANK([1]OCT!D32),"",[1]OCT!D32)</f>
        <v>0</v>
      </c>
      <c r="G40" s="44" t="str">
        <f>IF([1]OCT!J32="","",[1]OCT!J32)</f>
        <v>N</v>
      </c>
      <c r="H40" s="45">
        <f>IF(ISBLANK([1]OCT!E32),"",[1]OCT!E32)</f>
        <v>0</v>
      </c>
      <c r="I40" s="44">
        <f>IF(ISBLANK([1]OCT!F32),"",[1]OCT!F32)</f>
        <v>70</v>
      </c>
      <c r="J40" s="42">
        <f>IF(ISBLANK([1]OCT!G32),"",[1]OCT!G32)</f>
        <v>13</v>
      </c>
      <c r="K40" s="86" t="str">
        <f>IF(ISBLANK([1]OCT!H32),"",[1]OCT!H32)</f>
        <v/>
      </c>
      <c r="L40" s="87" t="str">
        <f>IF(ISBLANK([1]OCT!I32),"",[1]OCT!I32)</f>
        <v/>
      </c>
      <c r="N40" s="1">
        <f t="shared" si="2"/>
        <v>71</v>
      </c>
      <c r="O40" s="1">
        <f>IF((J40=O47),I40,0.04)</f>
        <v>0.04</v>
      </c>
      <c r="P40" s="1">
        <f t="shared" si="3"/>
        <v>1</v>
      </c>
      <c r="Q40" s="1" t="b">
        <f>ISNUMBER([1]OCT!B32)</f>
        <v>1</v>
      </c>
      <c r="R40" s="1" t="b">
        <f>ISNUMBER([1]OCT!C32)</f>
        <v>1</v>
      </c>
    </row>
    <row r="41" spans="1:18" ht="18" customHeight="1" thickBot="1" x14ac:dyDescent="0.3">
      <c r="A41" s="94">
        <v>30</v>
      </c>
      <c r="B41" s="46">
        <f>IF(Q41=1,[1]OCT!B33*(9/5)+32,IF([1]OCT!B33="","","M"))</f>
        <v>84.2</v>
      </c>
      <c r="C41" s="46">
        <f>IF(R41=1,[1]OCT!C33*(9/5)+32,"")</f>
        <v>64.400000000000006</v>
      </c>
      <c r="D41" s="46">
        <f t="shared" si="0"/>
        <v>9</v>
      </c>
      <c r="E41" s="46">
        <f t="shared" si="1"/>
        <v>0</v>
      </c>
      <c r="F41" s="53">
        <f>IF(ISBLANK([1]OCT!D33),"",[1]OCT!D33)</f>
        <v>0</v>
      </c>
      <c r="G41" s="54" t="str">
        <f>IF([1]OCT!J33="","",[1]OCT!J33)</f>
        <v>N</v>
      </c>
      <c r="H41" s="55">
        <f>IF(ISBLANK([1]OCT!E33),"",[1]OCT!E33)</f>
        <v>0</v>
      </c>
      <c r="I41" s="54">
        <f>IF(ISBLANK([1]OCT!F33),"",[1]OCT!F33)</f>
        <v>120</v>
      </c>
      <c r="J41" s="46">
        <f>IF(ISBLANK([1]OCT!G33),"",[1]OCT!G33)</f>
        <v>15</v>
      </c>
      <c r="K41" s="86" t="str">
        <f>IF(ISBLANK([1]OCT!H33),"",[1]OCT!H33)</f>
        <v/>
      </c>
      <c r="L41" s="87" t="str">
        <f>IF(ISBLANK([1]OCT!I33),"",[1]OCT!I33)</f>
        <v/>
      </c>
      <c r="N41" s="1">
        <f t="shared" si="2"/>
        <v>74</v>
      </c>
      <c r="O41" s="1">
        <f>IF((J41=O47),I41,0.04)</f>
        <v>0.04</v>
      </c>
      <c r="P41" s="1">
        <f t="shared" si="3"/>
        <v>1</v>
      </c>
      <c r="Q41" s="1" t="b">
        <f>ISNUMBER([1]OCT!B33)</f>
        <v>1</v>
      </c>
      <c r="R41" s="1" t="b">
        <f>ISNUMBER([1]OCT!C33)</f>
        <v>1</v>
      </c>
    </row>
    <row r="42" spans="1:18" ht="18" customHeight="1" thickBot="1" x14ac:dyDescent="0.3">
      <c r="A42" s="93">
        <v>31</v>
      </c>
      <c r="B42" s="42">
        <f>IF(Q42=1,[1]OCT!B34*(9/5)+32,IF([1]OCT!B34="","","M"))</f>
        <v>84.2</v>
      </c>
      <c r="C42" s="42">
        <f>IF(R42=1,[1]OCT!C34*(9/5)+32,"")</f>
        <v>64.400000000000006</v>
      </c>
      <c r="D42" s="42">
        <f t="shared" si="0"/>
        <v>9</v>
      </c>
      <c r="E42" s="42">
        <f t="shared" si="1"/>
        <v>0</v>
      </c>
      <c r="F42" s="43" t="str">
        <f>IF(ISBLANK([1]OCT!D34),"",[1]OCT!D34)</f>
        <v>T</v>
      </c>
      <c r="G42" s="44" t="str">
        <f>IF([1]OCT!J34="","",[1]OCT!J34)</f>
        <v>N</v>
      </c>
      <c r="H42" s="45">
        <f>IF(ISBLANK([1]OCT!E34),"",[1]OCT!E34)</f>
        <v>0</v>
      </c>
      <c r="I42" s="44">
        <f>IF(ISBLANK([1]OCT!F34),"",[1]OCT!F34)</f>
        <v>140</v>
      </c>
      <c r="J42" s="42">
        <f>IF(ISBLANK([1]OCT!G34),"",[1]OCT!G34)</f>
        <v>6</v>
      </c>
      <c r="K42" s="86" t="str">
        <f>IF(ISBLANK([1]OCT!H34),"",[1]OCT!H34)</f>
        <v/>
      </c>
      <c r="L42" s="87" t="str">
        <f>IF(ISBLANK([1]OCT!I34),"",[1]OCT!I34)</f>
        <v/>
      </c>
      <c r="N42" s="1">
        <f t="shared" si="2"/>
        <v>74</v>
      </c>
      <c r="O42" s="1">
        <f>IF((J42=O47),I42,0.04)</f>
        <v>0.04</v>
      </c>
      <c r="P42" s="1">
        <f t="shared" si="3"/>
        <v>1</v>
      </c>
      <c r="Q42" s="1" t="b">
        <f>ISNUMBER([1]OCT!B34)</f>
        <v>1</v>
      </c>
      <c r="R42" s="1" t="b">
        <f>ISNUMBER([1]OCT!C34)</f>
        <v>1</v>
      </c>
    </row>
    <row r="43" spans="1:18" ht="18" customHeight="1" thickBot="1" x14ac:dyDescent="0.25">
      <c r="A43" s="95"/>
      <c r="B43" s="96" t="s">
        <v>28</v>
      </c>
      <c r="C43" s="96"/>
      <c r="D43" s="96"/>
      <c r="E43" s="96"/>
      <c r="F43" s="96"/>
      <c r="G43" s="96"/>
      <c r="H43" s="96"/>
      <c r="I43" s="96" t="s">
        <v>28</v>
      </c>
      <c r="J43" s="96"/>
      <c r="K43" s="86"/>
      <c r="L43" s="86"/>
    </row>
    <row r="44" spans="1:18" ht="18" customHeight="1" x14ac:dyDescent="0.2">
      <c r="A44" s="5"/>
      <c r="B44" s="16"/>
      <c r="C44" s="16"/>
      <c r="D44" s="16"/>
      <c r="E44" s="16"/>
      <c r="F44" s="16"/>
      <c r="G44" s="16"/>
      <c r="H44" s="16"/>
      <c r="I44" s="16"/>
      <c r="J44" s="16"/>
    </row>
    <row r="45" spans="1:18" ht="18" customHeight="1" x14ac:dyDescent="0.25">
      <c r="B45" s="5"/>
      <c r="C45" s="5"/>
      <c r="D45" s="5"/>
      <c r="F45" s="5"/>
      <c r="G45" s="6" t="s">
        <v>37</v>
      </c>
      <c r="H45" s="5"/>
      <c r="I45" s="5"/>
      <c r="J45" s="5"/>
      <c r="K45" s="5"/>
      <c r="L45" s="5"/>
      <c r="O45" s="1" t="s">
        <v>38</v>
      </c>
    </row>
    <row r="46" spans="1:18" ht="18" customHeight="1" thickBot="1" x14ac:dyDescent="0.25">
      <c r="B46" s="5"/>
      <c r="C46" s="5"/>
      <c r="D46" s="5"/>
      <c r="F46" s="5"/>
      <c r="G46" s="5"/>
      <c r="H46" s="5"/>
      <c r="I46" s="5"/>
      <c r="J46" s="5"/>
      <c r="K46" s="5"/>
      <c r="L46" s="5"/>
      <c r="O46" s="1" t="s">
        <v>39</v>
      </c>
    </row>
    <row r="47" spans="1:18" ht="18" customHeight="1" x14ac:dyDescent="0.2">
      <c r="A47" s="57"/>
      <c r="B47" s="60" t="s">
        <v>40</v>
      </c>
      <c r="C47" s="61"/>
      <c r="D47" s="61"/>
      <c r="E47" s="62"/>
      <c r="F47" s="63" t="s">
        <v>41</v>
      </c>
      <c r="G47" s="61"/>
      <c r="H47" s="61"/>
      <c r="I47" s="63"/>
      <c r="J47" s="63" t="s">
        <v>42</v>
      </c>
      <c r="K47" s="61"/>
      <c r="L47" s="64"/>
      <c r="O47" s="1">
        <f>MAXA(J12:J42)</f>
        <v>24</v>
      </c>
    </row>
    <row r="48" spans="1:18" ht="18" customHeight="1" x14ac:dyDescent="0.2">
      <c r="A48" s="57"/>
      <c r="B48" s="65"/>
      <c r="C48" s="66"/>
      <c r="D48" s="5"/>
      <c r="F48" s="66"/>
      <c r="G48" s="66"/>
      <c r="H48" s="66"/>
      <c r="I48" s="5"/>
      <c r="J48" s="66"/>
      <c r="K48" s="66"/>
      <c r="L48" s="67"/>
    </row>
    <row r="49" spans="1:12" ht="18" customHeight="1" x14ac:dyDescent="0.25">
      <c r="A49" s="57"/>
      <c r="B49" s="68" t="s">
        <v>43</v>
      </c>
      <c r="C49" s="47"/>
      <c r="D49" s="101">
        <f>IF(B12="","",MAX(B12:B42))</f>
        <v>89.6</v>
      </c>
      <c r="E49" s="47"/>
      <c r="F49" s="11" t="s">
        <v>44</v>
      </c>
      <c r="G49" s="48"/>
      <c r="H49" s="102">
        <f>IF(ISBLANK([1]OCT!$D$4),"",SUM(F12:F42))</f>
        <v>0</v>
      </c>
      <c r="I49" s="48"/>
      <c r="J49" s="11" t="s">
        <v>45</v>
      </c>
      <c r="K49" s="47"/>
      <c r="L49" s="69">
        <f>IF(O12=0,"",MAXA(O12:O42))</f>
        <v>50</v>
      </c>
    </row>
    <row r="50" spans="1:12" ht="18" customHeight="1" x14ac:dyDescent="0.25">
      <c r="A50" s="57"/>
      <c r="B50" s="70" t="s">
        <v>46</v>
      </c>
      <c r="C50" s="49"/>
      <c r="D50" s="103">
        <f>IF(B12="","",MIN(C12:C42))</f>
        <v>39.200000000000003</v>
      </c>
      <c r="E50" s="49"/>
      <c r="F50" s="13" t="s">
        <v>47</v>
      </c>
      <c r="G50" s="15"/>
      <c r="H50" s="104">
        <f>IF(ISBLANK([1]OCT!$D$4),"",(SUM(F12:F42)+SEP!H50))</f>
        <v>45.36</v>
      </c>
      <c r="I50" s="15"/>
      <c r="J50" s="12" t="s">
        <v>48</v>
      </c>
      <c r="K50" s="49"/>
      <c r="L50" s="71">
        <f>IF(J12="","",MAXA(J12:J42))</f>
        <v>24</v>
      </c>
    </row>
    <row r="51" spans="1:12" ht="18" customHeight="1" x14ac:dyDescent="0.25">
      <c r="A51" s="57"/>
      <c r="B51" s="72" t="s">
        <v>49</v>
      </c>
      <c r="C51" s="47"/>
      <c r="D51" s="101">
        <f>IF(B12="","",SUM(B12:B42)/COUNTIF(B12:B42,"&gt;0"))</f>
        <v>82.574193548387072</v>
      </c>
      <c r="E51" s="47"/>
      <c r="F51" s="10" t="s">
        <v>50</v>
      </c>
      <c r="G51" s="48"/>
      <c r="H51" s="105">
        <f>IF(ISBLANK([1]OCT!$D$4),"",COUNTIF(F12:F43,"&gt;=.01"))</f>
        <v>0</v>
      </c>
      <c r="I51" s="48"/>
      <c r="J51" s="10"/>
      <c r="K51" s="48"/>
      <c r="L51" s="69"/>
    </row>
    <row r="52" spans="1:12" ht="18" customHeight="1" x14ac:dyDescent="0.25">
      <c r="A52" s="57"/>
      <c r="B52" s="73" t="s">
        <v>51</v>
      </c>
      <c r="C52" s="49"/>
      <c r="D52" s="103">
        <f>IF(B12="","",SUM(C12:C42)/COUNTIF(C12:C42,"&gt;0"))</f>
        <v>57.200000000000017</v>
      </c>
      <c r="E52" s="50"/>
      <c r="F52" s="12" t="s">
        <v>52</v>
      </c>
      <c r="G52" s="15"/>
      <c r="H52" s="106">
        <f>IF(ISBLANK([1]OCT!$D$4),"",COUNTIF(F12:F43,"&gt;=.5"))</f>
        <v>0</v>
      </c>
      <c r="I52" s="15"/>
      <c r="J52" s="12"/>
      <c r="K52" s="15"/>
      <c r="L52" s="71"/>
    </row>
    <row r="53" spans="1:12" ht="18" customHeight="1" x14ac:dyDescent="0.25">
      <c r="A53" s="57"/>
      <c r="B53" s="72" t="s">
        <v>53</v>
      </c>
      <c r="C53" s="47"/>
      <c r="D53" s="101">
        <f>IF(N12&lt;&gt;0,SUMIF(N12:N42,"&gt;0")/COUNTIF(N12:N42,"&gt;0"),"")</f>
        <v>69.870967741935488</v>
      </c>
      <c r="E53" s="47"/>
      <c r="F53" s="10" t="s">
        <v>54</v>
      </c>
      <c r="G53" s="48"/>
      <c r="H53" s="105">
        <f>IF(ISBLANK([1]OCT!$D$4),"",COUNTIF(H12:H43,"&gt;=.5"))</f>
        <v>0</v>
      </c>
      <c r="I53" s="48"/>
      <c r="J53" s="47"/>
      <c r="K53" s="47"/>
      <c r="L53" s="107"/>
    </row>
    <row r="54" spans="1:12" ht="18" customHeight="1" x14ac:dyDescent="0.25">
      <c r="A54" s="57"/>
      <c r="B54" s="74" t="s">
        <v>55</v>
      </c>
      <c r="C54" s="49"/>
      <c r="D54" s="106">
        <f>IF(B12="","",SUM(D12:D42))</f>
        <v>186</v>
      </c>
      <c r="E54" s="49"/>
      <c r="F54" s="12" t="s">
        <v>56</v>
      </c>
      <c r="G54" s="15"/>
      <c r="H54" s="106">
        <f>IF(ISBLANK([1]OCT!$D$4),"",COUNTIF(H12:H43,"&gt;=1"))</f>
        <v>0</v>
      </c>
      <c r="I54" s="15"/>
      <c r="J54" s="14"/>
      <c r="K54" s="15"/>
      <c r="L54" s="108"/>
    </row>
    <row r="55" spans="1:12" ht="18" customHeight="1" x14ac:dyDescent="0.25">
      <c r="A55" s="57"/>
      <c r="B55" s="75" t="s">
        <v>57</v>
      </c>
      <c r="C55" s="47"/>
      <c r="D55" s="105">
        <f>IF(B12="","",SUM(E12:E42))</f>
        <v>35</v>
      </c>
      <c r="E55" s="47"/>
      <c r="F55" s="76"/>
      <c r="G55" s="76"/>
      <c r="H55" s="76"/>
      <c r="I55" s="47"/>
      <c r="J55" s="47"/>
      <c r="K55" s="47"/>
      <c r="L55" s="77"/>
    </row>
    <row r="56" spans="1:12" ht="18" customHeight="1" x14ac:dyDescent="0.25">
      <c r="A56" s="57"/>
      <c r="B56" s="70" t="s">
        <v>58</v>
      </c>
      <c r="C56" s="15"/>
      <c r="D56" s="103">
        <f>IF(B12="","",COUNTIF(B12:B43,"&gt;89"))</f>
        <v>3</v>
      </c>
      <c r="E56" s="49"/>
      <c r="F56" s="12" t="s">
        <v>59</v>
      </c>
      <c r="G56" s="15"/>
      <c r="H56" s="106">
        <f>IF(G12="","",COUNTIF(G11:G42,"=Y"))</f>
        <v>0</v>
      </c>
      <c r="I56" s="49"/>
      <c r="J56" s="49"/>
      <c r="K56" s="49"/>
      <c r="L56" s="78"/>
    </row>
    <row r="57" spans="1:12" ht="18" customHeight="1" thickBot="1" x14ac:dyDescent="0.3">
      <c r="A57" s="57"/>
      <c r="B57" s="109" t="s">
        <v>60</v>
      </c>
      <c r="C57" s="110"/>
      <c r="D57" s="111">
        <f>IF(C12="","",COUNTIF(C12:C43,"&lt;33"))</f>
        <v>0</v>
      </c>
      <c r="E57" s="79"/>
      <c r="F57" s="79"/>
      <c r="G57" s="79"/>
      <c r="H57" s="80"/>
      <c r="I57" s="79"/>
      <c r="J57" s="79"/>
      <c r="K57" s="79"/>
      <c r="L57" s="81"/>
    </row>
    <row r="60" spans="1:12" x14ac:dyDescent="0.15">
      <c r="D60" s="2"/>
      <c r="H60" s="2"/>
      <c r="K60" s="4"/>
    </row>
    <row r="61" spans="1:12" x14ac:dyDescent="0.15">
      <c r="C61" s="2"/>
      <c r="G61" s="2"/>
      <c r="J61" s="4"/>
    </row>
    <row r="62" spans="1:12" x14ac:dyDescent="0.15">
      <c r="C62" s="2"/>
      <c r="J62" s="3"/>
    </row>
    <row r="63" spans="1:12" x14ac:dyDescent="0.15">
      <c r="C63" s="2"/>
      <c r="G63" s="2"/>
      <c r="J63" s="3"/>
    </row>
  </sheetData>
  <mergeCells count="1">
    <mergeCell ref="A1:J7"/>
  </mergeCells>
  <phoneticPr fontId="0" type="noConversion"/>
  <conditionalFormatting sqref="B12:B42 L12:L42">
    <cfRule type="cellIs" dxfId="17" priority="5" stopIfTrue="1" operator="equal">
      <formula>MAX($B$11:$B$43)</formula>
    </cfRule>
  </conditionalFormatting>
  <conditionalFormatting sqref="C12:C42">
    <cfRule type="cellIs" dxfId="16" priority="4" stopIfTrue="1" operator="equal">
      <formula>MIN($C$12:$C$41)</formula>
    </cfRule>
  </conditionalFormatting>
  <conditionalFormatting sqref="F11 F43">
    <cfRule type="cellIs" dxfId="15" priority="1" stopIfTrue="1" operator="between">
      <formula>0.01</formula>
      <formula>0.1</formula>
    </cfRule>
    <cfRule type="cellIs" dxfId="14" priority="2" stopIfTrue="1" operator="greaterThan">
      <formula>0.1</formula>
    </cfRule>
  </conditionalFormatting>
  <conditionalFormatting sqref="F12:F42">
    <cfRule type="cellIs" dxfId="13" priority="6" stopIfTrue="1" operator="equal">
      <formula>MAX($F$11:$F$43)</formula>
    </cfRule>
  </conditionalFormatting>
  <conditionalFormatting sqref="J12:J42">
    <cfRule type="cellIs" dxfId="12" priority="3" stopIfTrue="1" operator="equal">
      <formula>MAXA($J$11:$J$43)</formula>
    </cfRule>
  </conditionalFormatting>
  <printOptions gridLinesSet="0"/>
  <pageMargins left="0.5" right="0.5" top="0.5" bottom="0.5" header="0.5" footer="0.5"/>
  <pageSetup scale="67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 transitionEntry="1" codeName="Sheet11">
    <pageSetUpPr fitToPage="1"/>
  </sheetPr>
  <dimension ref="A1:R63"/>
  <sheetViews>
    <sheetView showGridLines="0" zoomScale="75" workbookViewId="0">
      <selection activeCell="K21" sqref="K21"/>
    </sheetView>
  </sheetViews>
  <sheetFormatPr defaultColWidth="9.625" defaultRowHeight="12" x14ac:dyDescent="0.15"/>
  <cols>
    <col min="1" max="1" width="6.625" customWidth="1"/>
    <col min="2" max="12" width="10.125" customWidth="1"/>
    <col min="14" max="14" width="12.25" style="1" hidden="1" customWidth="1"/>
    <col min="15" max="16" width="9.625" style="1" hidden="1" customWidth="1"/>
    <col min="17" max="17" width="13.125" style="1" hidden="1" customWidth="1"/>
    <col min="18" max="18" width="13.5" style="1" hidden="1" customWidth="1"/>
  </cols>
  <sheetData>
    <row r="1" spans="1:18" ht="23.25" thickTop="1" x14ac:dyDescent="0.3">
      <c r="A1" s="122" t="s">
        <v>71</v>
      </c>
      <c r="B1" s="123"/>
      <c r="C1" s="123"/>
      <c r="D1" s="123"/>
      <c r="E1" s="123"/>
      <c r="F1" s="123"/>
      <c r="G1" s="123"/>
      <c r="H1" s="123"/>
      <c r="I1" s="123"/>
      <c r="J1" s="124"/>
      <c r="K1" s="82"/>
      <c r="L1" s="83"/>
    </row>
    <row r="2" spans="1:18" ht="20.25" customHeight="1" x14ac:dyDescent="0.3">
      <c r="A2" s="125"/>
      <c r="B2" s="126"/>
      <c r="C2" s="126"/>
      <c r="D2" s="126"/>
      <c r="E2" s="126"/>
      <c r="F2" s="126"/>
      <c r="G2" s="126"/>
      <c r="H2" s="126"/>
      <c r="I2" s="126"/>
      <c r="J2" s="127"/>
      <c r="K2" s="83"/>
      <c r="L2" s="83"/>
    </row>
    <row r="3" spans="1:18" ht="22.5" hidden="1" x14ac:dyDescent="0.3">
      <c r="A3" s="125"/>
      <c r="B3" s="126"/>
      <c r="C3" s="126"/>
      <c r="D3" s="126"/>
      <c r="E3" s="126"/>
      <c r="F3" s="126"/>
      <c r="G3" s="126"/>
      <c r="H3" s="126"/>
      <c r="I3" s="126"/>
      <c r="J3" s="127"/>
      <c r="K3" s="83"/>
      <c r="L3" s="83"/>
    </row>
    <row r="4" spans="1:18" ht="5.2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7"/>
      <c r="K4" s="83"/>
      <c r="L4" s="83"/>
    </row>
    <row r="5" spans="1:18" ht="8.25" customHeight="1" x14ac:dyDescent="0.3">
      <c r="A5" s="125"/>
      <c r="B5" s="126"/>
      <c r="C5" s="126"/>
      <c r="D5" s="126"/>
      <c r="E5" s="126"/>
      <c r="F5" s="126"/>
      <c r="G5" s="126"/>
      <c r="H5" s="126"/>
      <c r="I5" s="126"/>
      <c r="J5" s="127"/>
      <c r="K5" s="83"/>
      <c r="L5" s="83"/>
    </row>
    <row r="6" spans="1:18" ht="22.5" hidden="1" x14ac:dyDescent="0.3">
      <c r="A6" s="125"/>
      <c r="B6" s="126"/>
      <c r="C6" s="126"/>
      <c r="D6" s="126"/>
      <c r="E6" s="126"/>
      <c r="F6" s="126"/>
      <c r="G6" s="126"/>
      <c r="H6" s="126"/>
      <c r="I6" s="126"/>
      <c r="J6" s="127"/>
      <c r="K6" s="83"/>
      <c r="L6" s="83"/>
      <c r="P6" s="1" t="s">
        <v>1</v>
      </c>
    </row>
    <row r="7" spans="1:18" ht="23.25" thickBot="1" x14ac:dyDescent="0.35">
      <c r="A7" s="128"/>
      <c r="B7" s="129"/>
      <c r="C7" s="129"/>
      <c r="D7" s="129"/>
      <c r="E7" s="129"/>
      <c r="F7" s="129"/>
      <c r="G7" s="129"/>
      <c r="H7" s="129"/>
      <c r="I7" s="129"/>
      <c r="J7" s="130"/>
      <c r="K7" s="83"/>
      <c r="L7" s="83"/>
      <c r="N7" s="1" t="s">
        <v>2</v>
      </c>
      <c r="O7" s="1" t="s">
        <v>3</v>
      </c>
      <c r="P7" s="1" t="s">
        <v>4</v>
      </c>
    </row>
    <row r="8" spans="1:18" ht="18" customHeight="1" x14ac:dyDescent="0.25">
      <c r="A8" s="88" t="s">
        <v>5</v>
      </c>
      <c r="B8" s="89" t="s">
        <v>6</v>
      </c>
      <c r="C8" s="89" t="s">
        <v>7</v>
      </c>
      <c r="D8" s="89" t="s">
        <v>8</v>
      </c>
      <c r="E8" s="89" t="s">
        <v>9</v>
      </c>
      <c r="F8" s="89" t="s">
        <v>10</v>
      </c>
      <c r="G8" s="89" t="s">
        <v>11</v>
      </c>
      <c r="H8" s="89" t="s">
        <v>12</v>
      </c>
      <c r="I8" s="89" t="s">
        <v>13</v>
      </c>
      <c r="J8" s="89" t="s">
        <v>13</v>
      </c>
      <c r="K8" s="85" t="s">
        <v>14</v>
      </c>
      <c r="L8" s="85" t="s">
        <v>14</v>
      </c>
      <c r="N8" s="1" t="s">
        <v>15</v>
      </c>
      <c r="O8" s="1" t="s">
        <v>15</v>
      </c>
      <c r="P8" s="1" t="s">
        <v>15</v>
      </c>
    </row>
    <row r="9" spans="1:18" ht="18" customHeight="1" x14ac:dyDescent="0.25">
      <c r="A9" s="90"/>
      <c r="B9" s="8" t="s">
        <v>16</v>
      </c>
      <c r="C9" s="8" t="s">
        <v>16</v>
      </c>
      <c r="D9" s="8" t="s">
        <v>17</v>
      </c>
      <c r="E9" s="8" t="s">
        <v>17</v>
      </c>
      <c r="F9" s="8" t="s">
        <v>18</v>
      </c>
      <c r="G9" s="8" t="s">
        <v>19</v>
      </c>
      <c r="H9" s="8" t="s">
        <v>20</v>
      </c>
      <c r="I9" s="8" t="s">
        <v>21</v>
      </c>
      <c r="J9" s="8" t="s">
        <v>21</v>
      </c>
      <c r="K9" s="85" t="s">
        <v>22</v>
      </c>
      <c r="L9" s="85" t="s">
        <v>21</v>
      </c>
      <c r="N9" s="1" t="s">
        <v>23</v>
      </c>
      <c r="O9" s="1" t="s">
        <v>24</v>
      </c>
      <c r="P9" s="1" t="s">
        <v>25</v>
      </c>
      <c r="Q9" s="1" t="s">
        <v>26</v>
      </c>
      <c r="R9" s="1" t="s">
        <v>27</v>
      </c>
    </row>
    <row r="10" spans="1:18" ht="18" customHeight="1" thickBot="1" x14ac:dyDescent="0.3">
      <c r="A10" s="91"/>
      <c r="B10" s="9"/>
      <c r="C10" s="9" t="s">
        <v>28</v>
      </c>
      <c r="D10" s="9" t="s">
        <v>29</v>
      </c>
      <c r="E10" s="9" t="s">
        <v>29</v>
      </c>
      <c r="F10" s="9" t="s">
        <v>30</v>
      </c>
      <c r="G10" s="9" t="s">
        <v>31</v>
      </c>
      <c r="H10" s="9" t="s">
        <v>28</v>
      </c>
      <c r="I10" s="9" t="s">
        <v>32</v>
      </c>
      <c r="J10" s="9" t="s">
        <v>33</v>
      </c>
      <c r="K10" s="85" t="s">
        <v>32</v>
      </c>
      <c r="L10" s="85" t="s">
        <v>33</v>
      </c>
      <c r="N10" s="1" t="s">
        <v>34</v>
      </c>
      <c r="O10" s="1" t="s">
        <v>35</v>
      </c>
      <c r="P10" s="1" t="s">
        <v>36</v>
      </c>
      <c r="Q10" s="1" t="s">
        <v>34</v>
      </c>
      <c r="R10" s="1" t="s">
        <v>34</v>
      </c>
    </row>
    <row r="11" spans="1:18" ht="18" customHeight="1" thickTop="1" thickBot="1" x14ac:dyDescent="0.3">
      <c r="A11" s="92"/>
      <c r="B11" s="7"/>
      <c r="C11" s="7"/>
      <c r="D11" s="7"/>
      <c r="E11" s="7"/>
      <c r="F11" s="7"/>
      <c r="G11" s="7" t="s">
        <v>28</v>
      </c>
      <c r="H11" s="7"/>
      <c r="I11" s="7"/>
      <c r="J11" s="7"/>
      <c r="K11" s="86"/>
      <c r="L11" s="86"/>
    </row>
    <row r="12" spans="1:18" ht="18" customHeight="1" thickBot="1" x14ac:dyDescent="0.3">
      <c r="A12" s="93">
        <v>1</v>
      </c>
      <c r="B12" s="42">
        <f>IF(Q12=1,[1]NOV!B4*(9/5)+32,IF([1]NOV!B4="","","M"))</f>
        <v>84.2</v>
      </c>
      <c r="C12" s="42">
        <f>IF(R12=1,[1]NOV!C4*(9/5)+32,"")</f>
        <v>60.8</v>
      </c>
      <c r="D12" s="42">
        <f t="shared" ref="D12:D42" si="0">IF(N12=0,"",IF((N12&gt;65),(N12-65),0))</f>
        <v>8</v>
      </c>
      <c r="E12" s="42">
        <f t="shared" ref="E12:E42" si="1">IF(N12=0,"",IF((AND((N12&lt;65),(B12&lt;&gt;" "))),(65-N12),0))</f>
        <v>0</v>
      </c>
      <c r="F12" s="43">
        <f>IF(ISBLANK([1]NOV!D4),"",[1]NOV!D4)</f>
        <v>0</v>
      </c>
      <c r="G12" s="44" t="str">
        <f>IF([1]NOV!J4="","",[1]NOV!J4)</f>
        <v>N</v>
      </c>
      <c r="H12" s="45">
        <f>IF(ISBLANK([1]NOV!E4),"",[1]NOV!E4)</f>
        <v>0</v>
      </c>
      <c r="I12" s="44">
        <f>IF(ISBLANK([1]NOV!F4),"",[1]NOV!F4)</f>
        <v>50</v>
      </c>
      <c r="J12" s="42">
        <f>IF(ISBLANK([1]NOV!G4),"",[1]NOV!G4)</f>
        <v>11</v>
      </c>
      <c r="K12" s="86" t="str">
        <f>IF(ISBLANK([1]NOV!H4),"",[1]NOV!H4)</f>
        <v/>
      </c>
      <c r="L12" s="87" t="str">
        <f>IF(ISBLANK([1]NOV!I4),"",[1]NOV!I4)</f>
        <v/>
      </c>
      <c r="N12" s="1">
        <f t="shared" ref="N12:N42" si="2">ROUND(((B12+C12)/2),0)</f>
        <v>73</v>
      </c>
      <c r="O12" s="1">
        <f>IF((J12=O47),I12,0.04)</f>
        <v>0.04</v>
      </c>
      <c r="P12" s="1">
        <f t="shared" ref="P12:P42" si="3">IF((O12&gt;0),1,0)</f>
        <v>1</v>
      </c>
      <c r="Q12" s="1" t="b">
        <f>ISNUMBER([1]NOV!B4)</f>
        <v>1</v>
      </c>
      <c r="R12" s="1" t="b">
        <f>ISNUMBER([1]NOV!C4)</f>
        <v>1</v>
      </c>
    </row>
    <row r="13" spans="1:18" ht="18" customHeight="1" thickBot="1" x14ac:dyDescent="0.3">
      <c r="A13" s="94">
        <v>2</v>
      </c>
      <c r="B13" s="46">
        <f>IF(Q13=1,[1]NOV!B5*(9/5)+32,IF([1]NOV!B5="","","M"))</f>
        <v>86</v>
      </c>
      <c r="C13" s="46">
        <f>IF(R13=1,[1]NOV!C5*(9/5)+32,"")</f>
        <v>60.8</v>
      </c>
      <c r="D13" s="46">
        <f t="shared" si="0"/>
        <v>8</v>
      </c>
      <c r="E13" s="46">
        <f t="shared" si="1"/>
        <v>0</v>
      </c>
      <c r="F13" s="53">
        <f>IF(ISBLANK([1]NOV!D5),"",[1]NOV!D5)</f>
        <v>0</v>
      </c>
      <c r="G13" s="54" t="str">
        <f>IF([1]NOV!J5="","",[1]NOV!J5)</f>
        <v>N</v>
      </c>
      <c r="H13" s="55">
        <f>IF(ISBLANK([1]NOV!E5),"",[1]NOV!E5)</f>
        <v>0</v>
      </c>
      <c r="I13" s="54">
        <f>IF(ISBLANK([1]NOV!F5),"",[1]NOV!F5)</f>
        <v>70</v>
      </c>
      <c r="J13" s="46">
        <f>IF(ISBLANK([1]NOV!G5),"",[1]NOV!G5)</f>
        <v>14</v>
      </c>
      <c r="K13" s="86" t="str">
        <f>IF(ISBLANK([1]NOV!H5),"",[1]NOV!H5)</f>
        <v/>
      </c>
      <c r="L13" s="87" t="str">
        <f>IF(ISBLANK([1]NOV!I5),"",[1]NOV!I5)</f>
        <v/>
      </c>
      <c r="N13" s="1">
        <f t="shared" si="2"/>
        <v>73</v>
      </c>
      <c r="O13" s="1">
        <f>IF((J13=O47),I13,0.04)</f>
        <v>0.04</v>
      </c>
      <c r="P13" s="1">
        <f t="shared" si="3"/>
        <v>1</v>
      </c>
      <c r="Q13" s="1" t="b">
        <f>ISNUMBER([1]NOV!B5)</f>
        <v>1</v>
      </c>
      <c r="R13" s="1" t="b">
        <f>ISNUMBER([1]NOV!C5)</f>
        <v>1</v>
      </c>
    </row>
    <row r="14" spans="1:18" ht="18" customHeight="1" thickBot="1" x14ac:dyDescent="0.3">
      <c r="A14" s="93">
        <v>3</v>
      </c>
      <c r="B14" s="42">
        <f>IF(Q14=1,[1]NOV!B6*(9/5)+32,IF([1]NOV!B6="","","M"))</f>
        <v>84.2</v>
      </c>
      <c r="C14" s="42">
        <f>IF(R14=1,[1]NOV!C6*(9/5)+32,"")</f>
        <v>64.400000000000006</v>
      </c>
      <c r="D14" s="42">
        <f t="shared" si="0"/>
        <v>9</v>
      </c>
      <c r="E14" s="42">
        <f t="shared" si="1"/>
        <v>0</v>
      </c>
      <c r="F14" s="43">
        <f>IF(ISBLANK([1]NOV!D6),"",[1]NOV!D6)</f>
        <v>0</v>
      </c>
      <c r="G14" s="44" t="str">
        <f>IF([1]NOV!J6="","",[1]NOV!J6)</f>
        <v>N</v>
      </c>
      <c r="H14" s="45">
        <f>IF(ISBLANK([1]NOV!E6),"",[1]NOV!E6)</f>
        <v>0</v>
      </c>
      <c r="I14" s="44">
        <f>IF(ISBLANK([1]NOV!F6),"",[1]NOV!F6)</f>
        <v>130</v>
      </c>
      <c r="J14" s="42">
        <f>IF(ISBLANK([1]NOV!G6),"",[1]NOV!G6)</f>
        <v>17</v>
      </c>
      <c r="K14" s="86" t="str">
        <f>IF(ISBLANK([1]NOV!H6),"",[1]NOV!H6)</f>
        <v/>
      </c>
      <c r="L14" s="87" t="str">
        <f>IF(ISBLANK([1]NOV!I6),"",[1]NOV!I6)</f>
        <v/>
      </c>
      <c r="N14" s="1">
        <f t="shared" si="2"/>
        <v>74</v>
      </c>
      <c r="O14" s="1">
        <f>IF((J14=O47),I14,0.04)</f>
        <v>0.04</v>
      </c>
      <c r="P14" s="1">
        <f t="shared" si="3"/>
        <v>1</v>
      </c>
      <c r="Q14" s="1" t="b">
        <f>ISNUMBER([1]NOV!B6)</f>
        <v>1</v>
      </c>
      <c r="R14" s="1" t="b">
        <f>ISNUMBER([1]NOV!C6)</f>
        <v>1</v>
      </c>
    </row>
    <row r="15" spans="1:18" ht="18" customHeight="1" thickBot="1" x14ac:dyDescent="0.3">
      <c r="A15" s="94">
        <v>4</v>
      </c>
      <c r="B15" s="46">
        <f>IF(Q15=1,[1]NOV!B7*(9/5)+32,IF([1]NOV!B7="","","M"))</f>
        <v>82.4</v>
      </c>
      <c r="C15" s="46">
        <f>IF(R15=1,[1]NOV!C7*(9/5)+32,"")</f>
        <v>68</v>
      </c>
      <c r="D15" s="46">
        <f t="shared" si="0"/>
        <v>10</v>
      </c>
      <c r="E15" s="46">
        <f t="shared" si="1"/>
        <v>0</v>
      </c>
      <c r="F15" s="53">
        <f>IF(ISBLANK([1]NOV!D7),"",[1]NOV!D7)</f>
        <v>0</v>
      </c>
      <c r="G15" s="54" t="str">
        <f>IF([1]NOV!J7="","",[1]NOV!J7)</f>
        <v>N</v>
      </c>
      <c r="H15" s="55">
        <f>IF(ISBLANK([1]NOV!E7),"",[1]NOV!E7)</f>
        <v>0</v>
      </c>
      <c r="I15" s="54">
        <f>IF(ISBLANK([1]NOV!F7),"",[1]NOV!F7)</f>
        <v>110</v>
      </c>
      <c r="J15" s="46">
        <f>IF(ISBLANK([1]NOV!G7),"",[1]NOV!G7)</f>
        <v>17</v>
      </c>
      <c r="K15" s="86" t="str">
        <f>IF(ISBLANK([1]NOV!H7),"",[1]NOV!H7)</f>
        <v/>
      </c>
      <c r="L15" s="87" t="str">
        <f>IF(ISBLANK([1]NOV!I7),"",[1]NOV!I7)</f>
        <v/>
      </c>
      <c r="N15" s="1">
        <f t="shared" si="2"/>
        <v>75</v>
      </c>
      <c r="O15" s="1">
        <f>IF((J15=O47),I15,0.04)</f>
        <v>0.04</v>
      </c>
      <c r="P15" s="1">
        <f t="shared" si="3"/>
        <v>1</v>
      </c>
      <c r="Q15" s="1" t="b">
        <f>ISNUMBER([1]NOV!B7)</f>
        <v>1</v>
      </c>
      <c r="R15" s="1" t="b">
        <f>ISNUMBER([1]NOV!C7)</f>
        <v>1</v>
      </c>
    </row>
    <row r="16" spans="1:18" ht="18" customHeight="1" thickBot="1" x14ac:dyDescent="0.3">
      <c r="A16" s="93">
        <v>5</v>
      </c>
      <c r="B16" s="42">
        <f>IF(Q16=1,[1]NOV!B8*(9/5)+32,IF([1]NOV!B8="","","M"))</f>
        <v>87.800000000000011</v>
      </c>
      <c r="C16" s="42">
        <f>IF(R16=1,[1]NOV!C8*(9/5)+32,"")</f>
        <v>68</v>
      </c>
      <c r="D16" s="42">
        <f t="shared" si="0"/>
        <v>13</v>
      </c>
      <c r="E16" s="42">
        <f t="shared" si="1"/>
        <v>0</v>
      </c>
      <c r="F16" s="43">
        <f>IF(ISBLANK([1]NOV!D8),"",[1]NOV!D8)</f>
        <v>0</v>
      </c>
      <c r="G16" s="44" t="str">
        <f>IF([1]NOV!J8="","",[1]NOV!J8)</f>
        <v>N</v>
      </c>
      <c r="H16" s="45">
        <f>IF(ISBLANK([1]NOV!E8),"",[1]NOV!E8)</f>
        <v>0</v>
      </c>
      <c r="I16" s="44">
        <f>IF(ISBLANK([1]NOV!F8),"",[1]NOV!F8)</f>
        <v>160</v>
      </c>
      <c r="J16" s="42">
        <f>IF(ISBLANK([1]NOV!G8),"",[1]NOV!G8)</f>
        <v>15</v>
      </c>
      <c r="K16" s="86" t="str">
        <f>IF(ISBLANK([1]NOV!H8),"",[1]NOV!H8)</f>
        <v/>
      </c>
      <c r="L16" s="87" t="str">
        <f>IF(ISBLANK([1]NOV!I8),"",[1]NOV!I8)</f>
        <v/>
      </c>
      <c r="N16" s="1">
        <f t="shared" si="2"/>
        <v>78</v>
      </c>
      <c r="O16" s="1">
        <f>IF((J16=O47),I16,0.04)</f>
        <v>0.04</v>
      </c>
      <c r="P16" s="1">
        <f t="shared" si="3"/>
        <v>1</v>
      </c>
      <c r="Q16" s="1" t="b">
        <f>ISNUMBER([1]NOV!B8)</f>
        <v>1</v>
      </c>
      <c r="R16" s="1" t="b">
        <f>ISNUMBER([1]NOV!C8)</f>
        <v>1</v>
      </c>
    </row>
    <row r="17" spans="1:18" ht="18" customHeight="1" thickBot="1" x14ac:dyDescent="0.3">
      <c r="A17" s="94">
        <v>6</v>
      </c>
      <c r="B17" s="46">
        <f>IF(Q17=1,[1]NOV!B9*(9/5)+32,IF([1]NOV!B9="","","M"))</f>
        <v>75.2</v>
      </c>
      <c r="C17" s="46">
        <f>IF(R17=1,[1]NOV!C9*(9/5)+32,"")</f>
        <v>71.599999999999994</v>
      </c>
      <c r="D17" s="46">
        <f t="shared" si="0"/>
        <v>8</v>
      </c>
      <c r="E17" s="46">
        <f t="shared" si="1"/>
        <v>0</v>
      </c>
      <c r="F17" s="53">
        <f>IF(ISBLANK([1]NOV!D9),"",[1]NOV!D9)</f>
        <v>0.69</v>
      </c>
      <c r="G17" s="54" t="str">
        <f>IF([1]NOV!J9="","",[1]NOV!J9)</f>
        <v>N</v>
      </c>
      <c r="H17" s="55">
        <f>IF(ISBLANK([1]NOV!E9),"",[1]NOV!E9)</f>
        <v>0</v>
      </c>
      <c r="I17" s="54">
        <f>IF(ISBLANK([1]NOV!F9),"",[1]NOV!F9)</f>
        <v>60</v>
      </c>
      <c r="J17" s="46">
        <f>IF(ISBLANK([1]NOV!G9),"",[1]NOV!G9)</f>
        <v>12</v>
      </c>
      <c r="K17" s="86" t="str">
        <f>IF(ISBLANK([1]NOV!H9),"",[1]NOV!H9)</f>
        <v/>
      </c>
      <c r="L17" s="87" t="str">
        <f>IF(ISBLANK([1]NOV!I9),"",[1]NOV!I9)</f>
        <v/>
      </c>
      <c r="N17" s="1">
        <f t="shared" si="2"/>
        <v>73</v>
      </c>
      <c r="O17" s="1">
        <f>IF((J17=O47),I17,0.04)</f>
        <v>0.04</v>
      </c>
      <c r="P17" s="1">
        <f t="shared" si="3"/>
        <v>1</v>
      </c>
      <c r="Q17" s="1" t="b">
        <f>ISNUMBER([1]NOV!B9)</f>
        <v>1</v>
      </c>
      <c r="R17" s="1" t="b">
        <f>ISNUMBER([1]NOV!C9)</f>
        <v>1</v>
      </c>
    </row>
    <row r="18" spans="1:18" ht="18" customHeight="1" thickBot="1" x14ac:dyDescent="0.3">
      <c r="A18" s="93">
        <v>7</v>
      </c>
      <c r="B18" s="42">
        <f>IF(Q18=1,[1]NOV!B10*(9/5)+32,IF([1]NOV!B10="","","M"))</f>
        <v>78.800000000000011</v>
      </c>
      <c r="C18" s="42">
        <f>IF(R18=1,[1]NOV!C10*(9/5)+32,"")</f>
        <v>71.599999999999994</v>
      </c>
      <c r="D18" s="42">
        <f t="shared" si="0"/>
        <v>10</v>
      </c>
      <c r="E18" s="42">
        <f t="shared" si="1"/>
        <v>0</v>
      </c>
      <c r="F18" s="43">
        <f>IF(ISBLANK([1]NOV!D10),"",[1]NOV!D10)</f>
        <v>0</v>
      </c>
      <c r="G18" s="44" t="str">
        <f>IF([1]NOV!J10="","",[1]NOV!J10)</f>
        <v>N</v>
      </c>
      <c r="H18" s="45">
        <f>IF(ISBLANK([1]NOV!E10),"",[1]NOV!E10)</f>
        <v>0</v>
      </c>
      <c r="I18" s="44">
        <f>IF(ISBLANK([1]NOV!F10),"",[1]NOV!F10)</f>
        <v>60</v>
      </c>
      <c r="J18" s="42">
        <f>IF(ISBLANK([1]NOV!G10),"",[1]NOV!G10)</f>
        <v>15</v>
      </c>
      <c r="K18" s="86" t="str">
        <f>IF(ISBLANK([1]NOV!H10),"",[1]NOV!H10)</f>
        <v/>
      </c>
      <c r="L18" s="87" t="str">
        <f>IF(ISBLANK([1]NOV!I10),"",[1]NOV!I10)</f>
        <v/>
      </c>
      <c r="N18" s="1">
        <f t="shared" si="2"/>
        <v>75</v>
      </c>
      <c r="O18" s="1">
        <f>IF((J18=O47),I18,0.04)</f>
        <v>0.04</v>
      </c>
      <c r="P18" s="1">
        <f t="shared" si="3"/>
        <v>1</v>
      </c>
      <c r="Q18" s="1" t="b">
        <f>ISNUMBER([1]NOV!B10)</f>
        <v>1</v>
      </c>
      <c r="R18" s="1" t="b">
        <f>ISNUMBER([1]NOV!C10)</f>
        <v>1</v>
      </c>
    </row>
    <row r="19" spans="1:18" ht="18" customHeight="1" thickBot="1" x14ac:dyDescent="0.3">
      <c r="A19" s="94">
        <v>8</v>
      </c>
      <c r="B19" s="46">
        <f>IF(Q19=1,[1]NOV!B11*(9/5)+32,IF([1]NOV!B11="","","M"))</f>
        <v>82.4</v>
      </c>
      <c r="C19" s="46">
        <f>IF(R19=1,[1]NOV!C11*(9/5)+32,"")</f>
        <v>71.599999999999994</v>
      </c>
      <c r="D19" s="46">
        <f t="shared" si="0"/>
        <v>12</v>
      </c>
      <c r="E19" s="46">
        <f t="shared" si="1"/>
        <v>0</v>
      </c>
      <c r="F19" s="53">
        <f>IF(ISBLANK([1]NOV!D11),"",[1]NOV!D11)</f>
        <v>0</v>
      </c>
      <c r="G19" s="54" t="str">
        <f>IF([1]NOV!J11="","",[1]NOV!J11)</f>
        <v>N</v>
      </c>
      <c r="H19" s="55">
        <f>IF(ISBLANK([1]NOV!E11),"",[1]NOV!E11)</f>
        <v>0</v>
      </c>
      <c r="I19" s="54">
        <f>IF(ISBLANK([1]NOV!F11),"",[1]NOV!F11)</f>
        <v>60</v>
      </c>
      <c r="J19" s="46">
        <f>IF(ISBLANK([1]NOV!G11),"",[1]NOV!G11)</f>
        <v>10</v>
      </c>
      <c r="K19" s="86" t="str">
        <f>IF(ISBLANK([1]NOV!H11),"",[1]NOV!H11)</f>
        <v/>
      </c>
      <c r="L19" s="87" t="str">
        <f>IF(ISBLANK([1]NOV!I11),"",[1]NOV!I11)</f>
        <v/>
      </c>
      <c r="N19" s="1">
        <f t="shared" si="2"/>
        <v>77</v>
      </c>
      <c r="O19" s="1">
        <f>IF((J19=O47),I19,0.04)</f>
        <v>0.04</v>
      </c>
      <c r="P19" s="1">
        <f t="shared" si="3"/>
        <v>1</v>
      </c>
      <c r="Q19" s="1" t="b">
        <f>ISNUMBER([1]NOV!B11)</f>
        <v>1</v>
      </c>
      <c r="R19" s="1" t="b">
        <f>ISNUMBER([1]NOV!C11)</f>
        <v>1</v>
      </c>
    </row>
    <row r="20" spans="1:18" ht="18" customHeight="1" thickBot="1" x14ac:dyDescent="0.3">
      <c r="A20" s="93">
        <v>9</v>
      </c>
      <c r="B20" s="42">
        <f>IF(Q20=1,[1]NOV!B12*(9/5)+32,IF([1]NOV!B12="","","M"))</f>
        <v>84.2</v>
      </c>
      <c r="C20" s="42">
        <f>IF(R20=1,[1]NOV!C12*(9/5)+32,"")</f>
        <v>71.599999999999994</v>
      </c>
      <c r="D20" s="42">
        <f t="shared" si="0"/>
        <v>13</v>
      </c>
      <c r="E20" s="42">
        <f t="shared" si="1"/>
        <v>0</v>
      </c>
      <c r="F20" s="43">
        <f>IF(ISBLANK([1]NOV!D12),"",[1]NOV!D12)</f>
        <v>0</v>
      </c>
      <c r="G20" s="44" t="str">
        <f>IF([1]NOV!J12="","",[1]NOV!J12)</f>
        <v>N</v>
      </c>
      <c r="H20" s="45">
        <f>IF(ISBLANK([1]NOV!E12),"",[1]NOV!E12)</f>
        <v>0</v>
      </c>
      <c r="I20" s="44">
        <f>IF(ISBLANK([1]NOV!F12),"",[1]NOV!F12)</f>
        <v>90</v>
      </c>
      <c r="J20" s="42">
        <f>IF(ISBLANK([1]NOV!G12),"",[1]NOV!G12)</f>
        <v>13</v>
      </c>
      <c r="K20" s="86" t="str">
        <f>IF(ISBLANK([1]NOV!H12),"",[1]NOV!H12)</f>
        <v/>
      </c>
      <c r="L20" s="87" t="str">
        <f>IF(ISBLANK([1]NOV!I12),"",[1]NOV!I12)</f>
        <v/>
      </c>
      <c r="N20" s="1">
        <f t="shared" si="2"/>
        <v>78</v>
      </c>
      <c r="O20" s="1">
        <f>IF((J20=O47),I20,0.04)</f>
        <v>0.04</v>
      </c>
      <c r="P20" s="1">
        <f t="shared" si="3"/>
        <v>1</v>
      </c>
      <c r="Q20" s="1" t="b">
        <f>ISNUMBER([1]NOV!B12)</f>
        <v>1</v>
      </c>
      <c r="R20" s="1" t="b">
        <f>ISNUMBER([1]NOV!C12)</f>
        <v>1</v>
      </c>
    </row>
    <row r="21" spans="1:18" ht="18" customHeight="1" thickBot="1" x14ac:dyDescent="0.3">
      <c r="A21" s="94">
        <v>10</v>
      </c>
      <c r="B21" s="46">
        <f>IF(Q21=1,[1]NOV!B13*(9/5)+32,IF([1]NOV!B13="","","M"))</f>
        <v>75.2</v>
      </c>
      <c r="C21" s="46">
        <f>IF(R21=1,[1]NOV!C13*(9/5)+32,"")</f>
        <v>69.800000000000011</v>
      </c>
      <c r="D21" s="46">
        <f t="shared" si="0"/>
        <v>8</v>
      </c>
      <c r="E21" s="46">
        <f t="shared" si="1"/>
        <v>0</v>
      </c>
      <c r="F21" s="53">
        <f>IF(ISBLANK([1]NOV!D13),"",[1]NOV!D13)</f>
        <v>0</v>
      </c>
      <c r="G21" s="54" t="str">
        <f>IF([1]NOV!J13="","",[1]NOV!J13)</f>
        <v>N</v>
      </c>
      <c r="H21" s="55">
        <f>IF(ISBLANK([1]NOV!E13),"",[1]NOV!E13)</f>
        <v>0</v>
      </c>
      <c r="I21" s="54">
        <f>IF(ISBLANK([1]NOV!F13),"",[1]NOV!F13)</f>
        <v>100</v>
      </c>
      <c r="J21" s="46">
        <f>IF(ISBLANK([1]NOV!G13),"",[1]NOV!G13)</f>
        <v>13</v>
      </c>
      <c r="K21" s="86" t="str">
        <f>IF(ISBLANK([1]NOV!H13),"",[1]NOV!H13)</f>
        <v/>
      </c>
      <c r="L21" s="87" t="str">
        <f>IF(ISBLANK([1]NOV!I13),"",[1]NOV!I13)</f>
        <v/>
      </c>
      <c r="N21" s="1">
        <f t="shared" si="2"/>
        <v>73</v>
      </c>
      <c r="O21" s="1">
        <f>IF((J21=O47),I21,0.04)</f>
        <v>0.04</v>
      </c>
      <c r="P21" s="1">
        <f t="shared" si="3"/>
        <v>1</v>
      </c>
      <c r="Q21" s="1" t="b">
        <f>ISNUMBER([1]NOV!B13)</f>
        <v>1</v>
      </c>
      <c r="R21" s="1" t="b">
        <f>ISNUMBER([1]NOV!C13)</f>
        <v>1</v>
      </c>
    </row>
    <row r="22" spans="1:18" ht="18" customHeight="1" thickBot="1" x14ac:dyDescent="0.3">
      <c r="A22" s="93">
        <v>11</v>
      </c>
      <c r="B22" s="42">
        <f>IF(Q22=1,[1]NOV!B14*(9/5)+32,IF([1]NOV!B14="","","M"))</f>
        <v>80.599999999999994</v>
      </c>
      <c r="C22" s="42">
        <f>IF(R22=1,[1]NOV!C14*(9/5)+32,"")</f>
        <v>64.400000000000006</v>
      </c>
      <c r="D22" s="42">
        <f t="shared" si="0"/>
        <v>8</v>
      </c>
      <c r="E22" s="42">
        <f t="shared" si="1"/>
        <v>0</v>
      </c>
      <c r="F22" s="43">
        <f>IF(ISBLANK([1]NOV!D14),"",[1]NOV!D14)</f>
        <v>0</v>
      </c>
      <c r="G22" s="44" t="str">
        <f>IF([1]NOV!J14="","",[1]NOV!J14)</f>
        <v>N</v>
      </c>
      <c r="H22" s="45">
        <f>IF(ISBLANK([1]NOV!E14),"",[1]NOV!E14)</f>
        <v>0</v>
      </c>
      <c r="I22" s="44">
        <f>IF(ISBLANK([1]NOV!F14),"",[1]NOV!F14)</f>
        <v>60</v>
      </c>
      <c r="J22" s="42">
        <f>IF(ISBLANK([1]NOV!G14),"",[1]NOV!G14)</f>
        <v>9</v>
      </c>
      <c r="K22" s="86" t="str">
        <f>IF(ISBLANK([1]NOV!H14),"",[1]NOV!H14)</f>
        <v/>
      </c>
      <c r="L22" s="87" t="str">
        <f>IF(ISBLANK([1]NOV!I14),"",[1]NOV!I14)</f>
        <v/>
      </c>
      <c r="N22" s="1">
        <f t="shared" si="2"/>
        <v>73</v>
      </c>
      <c r="O22" s="1">
        <f>IF((J22=O47),I22,0.04)</f>
        <v>0.04</v>
      </c>
      <c r="P22" s="1">
        <f t="shared" si="3"/>
        <v>1</v>
      </c>
      <c r="Q22" s="1" t="b">
        <f>ISNUMBER([1]NOV!B14)</f>
        <v>1</v>
      </c>
      <c r="R22" s="1" t="b">
        <f>ISNUMBER([1]NOV!C14)</f>
        <v>1</v>
      </c>
    </row>
    <row r="23" spans="1:18" ht="18" customHeight="1" thickBot="1" x14ac:dyDescent="0.3">
      <c r="A23" s="94">
        <v>12</v>
      </c>
      <c r="B23" s="46">
        <f>IF(Q23=1,[1]NOV!B15*(9/5)+32,IF([1]NOV!B15="","","M"))</f>
        <v>75.2</v>
      </c>
      <c r="C23" s="46">
        <f>IF(R23=1,[1]NOV!C15*(9/5)+32,"")</f>
        <v>64.400000000000006</v>
      </c>
      <c r="D23" s="46">
        <f t="shared" si="0"/>
        <v>5</v>
      </c>
      <c r="E23" s="46">
        <f t="shared" si="1"/>
        <v>0</v>
      </c>
      <c r="F23" s="53" t="str">
        <f>IF(ISBLANK([1]NOV!D15),"",[1]NOV!D15)</f>
        <v>T</v>
      </c>
      <c r="G23" s="54" t="str">
        <f>IF([1]NOV!J15="","",[1]NOV!J15)</f>
        <v>N</v>
      </c>
      <c r="H23" s="55">
        <f>IF(ISBLANK([1]NOV!E15),"",[1]NOV!E15)</f>
        <v>0</v>
      </c>
      <c r="I23" s="54">
        <f>IF(ISBLANK([1]NOV!F15),"",[1]NOV!F15)</f>
        <v>60</v>
      </c>
      <c r="J23" s="46">
        <f>IF(ISBLANK([1]NOV!G15),"",[1]NOV!G15)</f>
        <v>11</v>
      </c>
      <c r="K23" s="86" t="str">
        <f>IF(ISBLANK([1]NOV!H15),"",[1]NOV!H15)</f>
        <v/>
      </c>
      <c r="L23" s="87" t="str">
        <f>IF(ISBLANK([1]NOV!I15),"",[1]NOV!I15)</f>
        <v/>
      </c>
      <c r="N23" s="1">
        <f t="shared" si="2"/>
        <v>70</v>
      </c>
      <c r="O23" s="1">
        <f>IF((J23=O47),I23,0.04)</f>
        <v>0.04</v>
      </c>
      <c r="P23" s="1">
        <f t="shared" si="3"/>
        <v>1</v>
      </c>
      <c r="Q23" s="1" t="b">
        <f>ISNUMBER([1]NOV!B15)</f>
        <v>1</v>
      </c>
      <c r="R23" s="1" t="b">
        <f>ISNUMBER([1]NOV!C15)</f>
        <v>1</v>
      </c>
    </row>
    <row r="24" spans="1:18" ht="18" customHeight="1" thickBot="1" x14ac:dyDescent="0.3">
      <c r="A24" s="93">
        <v>13</v>
      </c>
      <c r="B24" s="42">
        <f>IF(Q24=1,[1]NOV!B16*(9/5)+32,IF([1]NOV!B16="","","M"))</f>
        <v>75.2</v>
      </c>
      <c r="C24" s="42">
        <f>IF(R24=1,[1]NOV!C16*(9/5)+32,"")</f>
        <v>68</v>
      </c>
      <c r="D24" s="42">
        <f t="shared" si="0"/>
        <v>7</v>
      </c>
      <c r="E24" s="42">
        <f t="shared" si="1"/>
        <v>0</v>
      </c>
      <c r="F24" s="43" t="str">
        <f>IF(ISBLANK([1]NOV!D16),"",[1]NOV!D16)</f>
        <v>T</v>
      </c>
      <c r="G24" s="44" t="str">
        <f>IF([1]NOV!J16="","",[1]NOV!J16)</f>
        <v>N</v>
      </c>
      <c r="H24" s="45">
        <f>IF(ISBLANK([1]NOV!E16),"",[1]NOV!E16)</f>
        <v>0</v>
      </c>
      <c r="I24" s="44">
        <f>IF(ISBLANK([1]NOV!F16),"",[1]NOV!F16)</f>
        <v>130</v>
      </c>
      <c r="J24" s="42">
        <f>IF(ISBLANK([1]NOV!G16),"",[1]NOV!G16)</f>
        <v>18</v>
      </c>
      <c r="K24" s="86" t="str">
        <f>IF(ISBLANK([1]NOV!H16),"",[1]NOV!H16)</f>
        <v/>
      </c>
      <c r="L24" s="87" t="str">
        <f>IF(ISBLANK([1]NOV!I16),"",[1]NOV!I16)</f>
        <v/>
      </c>
      <c r="N24" s="1">
        <f t="shared" si="2"/>
        <v>72</v>
      </c>
      <c r="O24" s="1">
        <f>IF((J24=O47),I24,0.04)</f>
        <v>0.04</v>
      </c>
      <c r="P24" s="1">
        <f t="shared" si="3"/>
        <v>1</v>
      </c>
      <c r="Q24" s="1" t="b">
        <f>ISNUMBER([1]NOV!B16)</f>
        <v>1</v>
      </c>
      <c r="R24" s="1" t="b">
        <f>ISNUMBER([1]NOV!C16)</f>
        <v>1</v>
      </c>
    </row>
    <row r="25" spans="1:18" ht="18" customHeight="1" thickBot="1" x14ac:dyDescent="0.3">
      <c r="A25" s="94">
        <v>14</v>
      </c>
      <c r="B25" s="46">
        <f>IF(Q25=1,[1]NOV!B17*(9/5)+32,IF([1]NOV!B17="","","M"))</f>
        <v>78.800000000000011</v>
      </c>
      <c r="C25" s="46">
        <f>IF(R25=1,[1]NOV!C17*(9/5)+32,"")</f>
        <v>53.6</v>
      </c>
      <c r="D25" s="46">
        <f t="shared" si="0"/>
        <v>1</v>
      </c>
      <c r="E25" s="46">
        <f t="shared" si="1"/>
        <v>0</v>
      </c>
      <c r="F25" s="53">
        <f>IF(ISBLANK([1]NOV!D17),"",[1]NOV!D17)</f>
        <v>0.11</v>
      </c>
      <c r="G25" s="54" t="str">
        <f>IF([1]NOV!J17="","",[1]NOV!J17)</f>
        <v>N</v>
      </c>
      <c r="H25" s="55">
        <f>IF(ISBLANK([1]NOV!E17),"",[1]NOV!E17)</f>
        <v>0</v>
      </c>
      <c r="I25" s="54">
        <f>IF(ISBLANK([1]NOV!F17),"",[1]NOV!F17)</f>
        <v>140</v>
      </c>
      <c r="J25" s="46">
        <f>IF(ISBLANK([1]NOV!G17),"",[1]NOV!G17)</f>
        <v>16</v>
      </c>
      <c r="K25" s="86" t="str">
        <f>IF(ISBLANK([1]NOV!H17),"",[1]NOV!H17)</f>
        <v/>
      </c>
      <c r="L25" s="87" t="str">
        <f>IF(ISBLANK([1]NOV!I17),"",[1]NOV!I17)</f>
        <v/>
      </c>
      <c r="N25" s="1">
        <f t="shared" si="2"/>
        <v>66</v>
      </c>
      <c r="O25" s="1">
        <f>IF((J25=O47),I25,0.04)</f>
        <v>0.04</v>
      </c>
      <c r="P25" s="1">
        <f t="shared" si="3"/>
        <v>1</v>
      </c>
      <c r="Q25" s="1" t="b">
        <f>ISNUMBER([1]NOV!B17)</f>
        <v>1</v>
      </c>
      <c r="R25" s="1" t="b">
        <f>ISNUMBER([1]NOV!C17)</f>
        <v>1</v>
      </c>
    </row>
    <row r="26" spans="1:18" ht="18" customHeight="1" thickBot="1" x14ac:dyDescent="0.3">
      <c r="A26" s="93">
        <v>15</v>
      </c>
      <c r="B26" s="42">
        <f>IF(Q26=1,[1]NOV!B18*(9/5)+32,IF([1]NOV!B18="","","M"))</f>
        <v>73.400000000000006</v>
      </c>
      <c r="C26" s="42">
        <f>IF(R26=1,[1]NOV!C18*(9/5)+32,"")</f>
        <v>50</v>
      </c>
      <c r="D26" s="42">
        <f t="shared" si="0"/>
        <v>0</v>
      </c>
      <c r="E26" s="42">
        <f t="shared" si="1"/>
        <v>3</v>
      </c>
      <c r="F26" s="43">
        <f>IF(ISBLANK([1]NOV!D18),"",[1]NOV!D18)</f>
        <v>0</v>
      </c>
      <c r="G26" s="44" t="str">
        <f>IF([1]NOV!J18="","",[1]NOV!J18)</f>
        <v>N</v>
      </c>
      <c r="H26" s="45">
        <f>IF(ISBLANK([1]NOV!E18),"",[1]NOV!E18)</f>
        <v>0</v>
      </c>
      <c r="I26" s="44">
        <f>IF(ISBLANK([1]NOV!F18),"",[1]NOV!F18)</f>
        <v>30</v>
      </c>
      <c r="J26" s="42">
        <f>IF(ISBLANK([1]NOV!G18),"",[1]NOV!G18)</f>
        <v>16</v>
      </c>
      <c r="K26" s="86" t="str">
        <f>IF(ISBLANK([1]NOV!H18),"",[1]NOV!H18)</f>
        <v/>
      </c>
      <c r="L26" s="87" t="str">
        <f>IF(ISBLANK([1]NOV!I18),"",[1]NOV!I18)</f>
        <v/>
      </c>
      <c r="N26" s="1">
        <f t="shared" si="2"/>
        <v>62</v>
      </c>
      <c r="O26" s="1">
        <f>IF((J26=O47),I26,0.04)</f>
        <v>0.04</v>
      </c>
      <c r="P26" s="1">
        <f t="shared" si="3"/>
        <v>1</v>
      </c>
      <c r="Q26" s="1" t="b">
        <f>ISNUMBER([1]NOV!B18)</f>
        <v>1</v>
      </c>
      <c r="R26" s="1" t="b">
        <f>ISNUMBER([1]NOV!C18)</f>
        <v>1</v>
      </c>
    </row>
    <row r="27" spans="1:18" ht="18" customHeight="1" thickBot="1" x14ac:dyDescent="0.3">
      <c r="A27" s="94">
        <v>16</v>
      </c>
      <c r="B27" s="46">
        <f>IF(Q27=1,[1]NOV!B19*(9/5)+32,IF([1]NOV!B19="","","M"))</f>
        <v>73.400000000000006</v>
      </c>
      <c r="C27" s="46">
        <f>IF(R27=1,[1]NOV!C19*(9/5)+32,"")</f>
        <v>46.4</v>
      </c>
      <c r="D27" s="46">
        <f t="shared" si="0"/>
        <v>0</v>
      </c>
      <c r="E27" s="46">
        <f t="shared" si="1"/>
        <v>5</v>
      </c>
      <c r="F27" s="53">
        <f>IF(ISBLANK([1]NOV!D19),"",[1]NOV!D19)</f>
        <v>0</v>
      </c>
      <c r="G27" s="54" t="str">
        <f>IF([1]NOV!J19="","",[1]NOV!J19)</f>
        <v>N</v>
      </c>
      <c r="H27" s="55">
        <f>IF(ISBLANK([1]NOV!E19),"",[1]NOV!E19)</f>
        <v>0</v>
      </c>
      <c r="I27" s="54">
        <f>IF(ISBLANK([1]NOV!F19),"",[1]NOV!F19)</f>
        <v>80</v>
      </c>
      <c r="J27" s="46">
        <f>IF(ISBLANK([1]NOV!G19),"",[1]NOV!G19)</f>
        <v>8</v>
      </c>
      <c r="K27" s="86" t="str">
        <f>IF(ISBLANK([1]NOV!H19),"",[1]NOV!H19)</f>
        <v/>
      </c>
      <c r="L27" s="87" t="str">
        <f>IF(ISBLANK([1]NOV!I19),"",[1]NOV!I19)</f>
        <v/>
      </c>
      <c r="N27" s="1">
        <f t="shared" si="2"/>
        <v>60</v>
      </c>
      <c r="O27" s="1">
        <f>IF((J27=O47),I27,0.04)</f>
        <v>0.04</v>
      </c>
      <c r="P27" s="1">
        <f t="shared" si="3"/>
        <v>1</v>
      </c>
      <c r="Q27" s="1" t="b">
        <f>ISNUMBER([1]NOV!B19)</f>
        <v>1</v>
      </c>
      <c r="R27" s="1" t="b">
        <f>ISNUMBER([1]NOV!C19)</f>
        <v>1</v>
      </c>
    </row>
    <row r="28" spans="1:18" ht="18" customHeight="1" thickBot="1" x14ac:dyDescent="0.3">
      <c r="A28" s="93">
        <v>17</v>
      </c>
      <c r="B28" s="42">
        <f>IF(Q28=1,[1]NOV!B20*(9/5)+32,IF([1]NOV!B20="","","M"))</f>
        <v>78.800000000000011</v>
      </c>
      <c r="C28" s="42">
        <f>IF(R28=1,[1]NOV!C20*(9/5)+32,"")</f>
        <v>46.4</v>
      </c>
      <c r="D28" s="42">
        <f t="shared" si="0"/>
        <v>0</v>
      </c>
      <c r="E28" s="42">
        <f t="shared" si="1"/>
        <v>2</v>
      </c>
      <c r="F28" s="43">
        <f>IF(ISBLANK([1]NOV!D20),"",[1]NOV!D20)</f>
        <v>0</v>
      </c>
      <c r="G28" s="44" t="str">
        <f>IF([1]NOV!J20="","",[1]NOV!J20)</f>
        <v>N</v>
      </c>
      <c r="H28" s="45">
        <f>IF(ISBLANK([1]NOV!E20),"",[1]NOV!E20)</f>
        <v>0</v>
      </c>
      <c r="I28" s="44">
        <f>IF(ISBLANK([1]NOV!F20),"",[1]NOV!F20)</f>
        <v>270</v>
      </c>
      <c r="J28" s="42">
        <f>IF(ISBLANK([1]NOV!G20),"",[1]NOV!G20)</f>
        <v>9</v>
      </c>
      <c r="K28" s="86" t="str">
        <f>IF(ISBLANK([1]NOV!H20),"",[1]NOV!H20)</f>
        <v/>
      </c>
      <c r="L28" s="87" t="str">
        <f>IF(ISBLANK([1]NOV!I20),"",[1]NOV!I20)</f>
        <v/>
      </c>
      <c r="N28" s="1">
        <f t="shared" si="2"/>
        <v>63</v>
      </c>
      <c r="O28" s="1">
        <f>IF((J28=O47),I28,0.04)</f>
        <v>0.04</v>
      </c>
      <c r="P28" s="1">
        <f t="shared" si="3"/>
        <v>1</v>
      </c>
      <c r="Q28" s="1" t="b">
        <f>ISNUMBER([1]NOV!B20)</f>
        <v>1</v>
      </c>
      <c r="R28" s="1" t="b">
        <f>ISNUMBER([1]NOV!C20)</f>
        <v>1</v>
      </c>
    </row>
    <row r="29" spans="1:18" ht="18" customHeight="1" thickBot="1" x14ac:dyDescent="0.3">
      <c r="A29" s="94">
        <v>18</v>
      </c>
      <c r="B29" s="46">
        <f>IF(Q29=1,[1]NOV!B21*(9/5)+32,IF([1]NOV!B21="","","M"))</f>
        <v>77</v>
      </c>
      <c r="C29" s="46">
        <f>IF(R29=1,[1]NOV!C21*(9/5)+32,"")</f>
        <v>51.8</v>
      </c>
      <c r="D29" s="46">
        <f t="shared" si="0"/>
        <v>0</v>
      </c>
      <c r="E29" s="46">
        <f t="shared" si="1"/>
        <v>1</v>
      </c>
      <c r="F29" s="53">
        <f>IF(ISBLANK([1]NOV!D21),"",[1]NOV!D21)</f>
        <v>0</v>
      </c>
      <c r="G29" s="54" t="str">
        <f>IF([1]NOV!J21="","",[1]NOV!J21)</f>
        <v>N</v>
      </c>
      <c r="H29" s="55">
        <f>IF(ISBLANK([1]NOV!E21),"",[1]NOV!E21)</f>
        <v>0</v>
      </c>
      <c r="I29" s="54">
        <f>IF(ISBLANK([1]NOV!F21),"",[1]NOV!F21)</f>
        <v>210</v>
      </c>
      <c r="J29" s="46">
        <f>IF(ISBLANK([1]NOV!G21),"",[1]NOV!G21)</f>
        <v>14</v>
      </c>
      <c r="K29" s="86" t="str">
        <f>IF(ISBLANK([1]NOV!H21),"",[1]NOV!H21)</f>
        <v/>
      </c>
      <c r="L29" s="87" t="str">
        <f>IF(ISBLANK([1]NOV!I21),"",[1]NOV!I21)</f>
        <v/>
      </c>
      <c r="N29" s="1">
        <f t="shared" si="2"/>
        <v>64</v>
      </c>
      <c r="O29" s="1">
        <f>IF((J29=O47),I29,0.04)</f>
        <v>0.04</v>
      </c>
      <c r="P29" s="1">
        <f t="shared" si="3"/>
        <v>1</v>
      </c>
      <c r="Q29" s="1" t="b">
        <f>ISNUMBER([1]NOV!B21)</f>
        <v>1</v>
      </c>
      <c r="R29" s="1" t="b">
        <f>ISNUMBER([1]NOV!C21)</f>
        <v>1</v>
      </c>
    </row>
    <row r="30" spans="1:18" ht="18" customHeight="1" thickBot="1" x14ac:dyDescent="0.3">
      <c r="A30" s="93">
        <v>19</v>
      </c>
      <c r="B30" s="42">
        <f>IF(Q30=1,[1]NOV!B22*(9/5)+32,IF([1]NOV!B22="","","M"))</f>
        <v>71.599999999999994</v>
      </c>
      <c r="C30" s="42">
        <f>IF(R30=1,[1]NOV!C22*(9/5)+32,"")</f>
        <v>66.2</v>
      </c>
      <c r="D30" s="42">
        <f t="shared" si="0"/>
        <v>4</v>
      </c>
      <c r="E30" s="42">
        <f t="shared" si="1"/>
        <v>0</v>
      </c>
      <c r="F30" s="43">
        <f>IF(ISBLANK([1]NOV!D22),"",[1]NOV!D22)</f>
        <v>1.74</v>
      </c>
      <c r="G30" s="44" t="str">
        <f>IF([1]NOV!J22="","",[1]NOV!J22)</f>
        <v>N</v>
      </c>
      <c r="H30" s="45">
        <f>IF(ISBLANK([1]NOV!E22),"",[1]NOV!E22)</f>
        <v>0</v>
      </c>
      <c r="I30" s="44">
        <f>IF(ISBLANK([1]NOV!F22),"",[1]NOV!F22)</f>
        <v>150</v>
      </c>
      <c r="J30" s="42">
        <f>IF(ISBLANK([1]NOV!G22),"",[1]NOV!G22)</f>
        <v>25</v>
      </c>
      <c r="K30" s="86" t="str">
        <f>IF(ISBLANK([1]NOV!H22),"",[1]NOV!H22)</f>
        <v/>
      </c>
      <c r="L30" s="87" t="str">
        <f>IF(ISBLANK([1]NOV!I22),"",[1]NOV!I22)</f>
        <v/>
      </c>
      <c r="N30" s="1">
        <f t="shared" si="2"/>
        <v>69</v>
      </c>
      <c r="O30" s="1">
        <f>IF((J30=O47),I30,0.04)</f>
        <v>150</v>
      </c>
      <c r="P30" s="1">
        <f t="shared" si="3"/>
        <v>1</v>
      </c>
      <c r="Q30" s="1" t="b">
        <f>ISNUMBER([1]NOV!B22)</f>
        <v>1</v>
      </c>
      <c r="R30" s="1" t="b">
        <f>ISNUMBER([1]NOV!C22)</f>
        <v>1</v>
      </c>
    </row>
    <row r="31" spans="1:18" ht="18" customHeight="1" thickBot="1" x14ac:dyDescent="0.3">
      <c r="A31" s="94">
        <v>20</v>
      </c>
      <c r="B31" s="46">
        <f>IF(Q31=1,[1]NOV!B23*(9/5)+32,IF([1]NOV!B23="","","M"))</f>
        <v>71.599999999999994</v>
      </c>
      <c r="C31" s="46">
        <f>IF(R31=1,[1]NOV!C23*(9/5)+32,"")</f>
        <v>51.8</v>
      </c>
      <c r="D31" s="46">
        <f t="shared" si="0"/>
        <v>0</v>
      </c>
      <c r="E31" s="46">
        <f t="shared" si="1"/>
        <v>3</v>
      </c>
      <c r="F31" s="53">
        <f>IF(ISBLANK([1]NOV!D23),"",[1]NOV!D23)</f>
        <v>0.23</v>
      </c>
      <c r="G31" s="54" t="str">
        <f>IF([1]NOV!J23="","",[1]NOV!J23)</f>
        <v>N</v>
      </c>
      <c r="H31" s="55">
        <f>IF(ISBLANK([1]NOV!E23),"",[1]NOV!E23)</f>
        <v>0</v>
      </c>
      <c r="I31" s="54">
        <f>IF(ISBLANK([1]NOV!F23),"",[1]NOV!F23)</f>
        <v>330</v>
      </c>
      <c r="J31" s="46">
        <f>IF(ISBLANK([1]NOV!G23),"",[1]NOV!G23)</f>
        <v>19</v>
      </c>
      <c r="K31" s="86" t="str">
        <f>IF(ISBLANK([1]NOV!H23),"",[1]NOV!H23)</f>
        <v/>
      </c>
      <c r="L31" s="87" t="str">
        <f>IF(ISBLANK([1]NOV!I23),"",[1]NOV!I23)</f>
        <v/>
      </c>
      <c r="N31" s="1">
        <f t="shared" si="2"/>
        <v>62</v>
      </c>
      <c r="O31" s="1">
        <f>IF((J31=O47),I31,0.04)</f>
        <v>0.04</v>
      </c>
      <c r="P31" s="1">
        <f t="shared" si="3"/>
        <v>1</v>
      </c>
      <c r="Q31" s="1" t="b">
        <f>ISNUMBER([1]NOV!B23)</f>
        <v>1</v>
      </c>
      <c r="R31" s="1" t="b">
        <f>ISNUMBER([1]NOV!C23)</f>
        <v>1</v>
      </c>
    </row>
    <row r="32" spans="1:18" ht="18" customHeight="1" thickBot="1" x14ac:dyDescent="0.3">
      <c r="A32" s="93">
        <v>21</v>
      </c>
      <c r="B32" s="42">
        <f>IF(Q32=1,[1]NOV!B24*(9/5)+32,IF([1]NOV!B24="","","M"))</f>
        <v>66.2</v>
      </c>
      <c r="C32" s="42">
        <f>IF(R32=1,[1]NOV!C24*(9/5)+32,"")</f>
        <v>42.8</v>
      </c>
      <c r="D32" s="42">
        <f t="shared" si="0"/>
        <v>0</v>
      </c>
      <c r="E32" s="42">
        <f t="shared" si="1"/>
        <v>10</v>
      </c>
      <c r="F32" s="43">
        <f>IF(ISBLANK([1]NOV!D24),"",[1]NOV!D24)</f>
        <v>0</v>
      </c>
      <c r="G32" s="44" t="str">
        <f>IF([1]NOV!J24="","",[1]NOV!J24)</f>
        <v>N</v>
      </c>
      <c r="H32" s="45">
        <f>IF(ISBLANK([1]NOV!E24),"",[1]NOV!E24)</f>
        <v>0</v>
      </c>
      <c r="I32" s="44">
        <f>IF(ISBLANK([1]NOV!F24),"",[1]NOV!F24)</f>
        <v>320</v>
      </c>
      <c r="J32" s="42">
        <f>IF(ISBLANK([1]NOV!G24),"",[1]NOV!G24)</f>
        <v>21</v>
      </c>
      <c r="K32" s="86" t="str">
        <f>IF(ISBLANK([1]NOV!H24),"",[1]NOV!H24)</f>
        <v/>
      </c>
      <c r="L32" s="87" t="str">
        <f>IF(ISBLANK([1]NOV!I24),"",[1]NOV!I24)</f>
        <v/>
      </c>
      <c r="N32" s="1">
        <f t="shared" si="2"/>
        <v>55</v>
      </c>
      <c r="O32" s="1">
        <f>IF((J32=O47),I32,0.04)</f>
        <v>0.04</v>
      </c>
      <c r="P32" s="1">
        <f t="shared" si="3"/>
        <v>1</v>
      </c>
      <c r="Q32" s="1" t="b">
        <f>ISNUMBER([1]NOV!B24)</f>
        <v>1</v>
      </c>
      <c r="R32" s="1" t="b">
        <f>ISNUMBER([1]NOV!C24)</f>
        <v>1</v>
      </c>
    </row>
    <row r="33" spans="1:18" ht="18" customHeight="1" thickBot="1" x14ac:dyDescent="0.3">
      <c r="A33" s="94">
        <v>22</v>
      </c>
      <c r="B33" s="46">
        <f>IF(Q33=1,[1]NOV!B25*(9/5)+32,IF([1]NOV!B25="","","M"))</f>
        <v>60.8</v>
      </c>
      <c r="C33" s="46">
        <f>IF(R33=1,[1]NOV!C25*(9/5)+32,"")</f>
        <v>37.4</v>
      </c>
      <c r="D33" s="46">
        <f t="shared" si="0"/>
        <v>0</v>
      </c>
      <c r="E33" s="46">
        <f t="shared" si="1"/>
        <v>16</v>
      </c>
      <c r="F33" s="53">
        <f>IF(ISBLANK([1]NOV!D25),"",[1]NOV!D25)</f>
        <v>0</v>
      </c>
      <c r="G33" s="54" t="str">
        <f>IF([1]NOV!J25="","",[1]NOV!J25)</f>
        <v>N</v>
      </c>
      <c r="H33" s="55">
        <f>IF(ISBLANK([1]NOV!E25),"",[1]NOV!E25)</f>
        <v>0</v>
      </c>
      <c r="I33" s="54">
        <f>IF(ISBLANK([1]NOV!F25),"",[1]NOV!F25)</f>
        <v>320</v>
      </c>
      <c r="J33" s="46">
        <f>IF(ISBLANK([1]NOV!G25),"",[1]NOV!G25)</f>
        <v>18</v>
      </c>
      <c r="K33" s="86" t="str">
        <f>IF(ISBLANK([1]NOV!H25),"",[1]NOV!H25)</f>
        <v/>
      </c>
      <c r="L33" s="87" t="str">
        <f>IF(ISBLANK([1]NOV!I25),"",[1]NOV!I25)</f>
        <v/>
      </c>
      <c r="N33" s="1">
        <f t="shared" si="2"/>
        <v>49</v>
      </c>
      <c r="O33" s="1">
        <f>IF((J33=O47),I33,0.04)</f>
        <v>0.04</v>
      </c>
      <c r="P33" s="1">
        <f t="shared" si="3"/>
        <v>1</v>
      </c>
      <c r="Q33" s="1" t="b">
        <f>ISNUMBER([1]NOV!B25)</f>
        <v>1</v>
      </c>
      <c r="R33" s="1" t="b">
        <f>ISNUMBER([1]NOV!C25)</f>
        <v>1</v>
      </c>
    </row>
    <row r="34" spans="1:18" ht="18" customHeight="1" thickBot="1" x14ac:dyDescent="0.3">
      <c r="A34" s="93">
        <v>23</v>
      </c>
      <c r="B34" s="42">
        <f>IF(Q34=1,[1]NOV!B26*(9/5)+32,IF([1]NOV!B26="","","M"))</f>
        <v>66.2</v>
      </c>
      <c r="C34" s="42">
        <f>IF(R34=1,[1]NOV!C26*(9/5)+32,"")</f>
        <v>35.6</v>
      </c>
      <c r="D34" s="42">
        <f t="shared" si="0"/>
        <v>0</v>
      </c>
      <c r="E34" s="42">
        <f t="shared" si="1"/>
        <v>14</v>
      </c>
      <c r="F34" s="43">
        <f>IF(ISBLANK([1]NOV!D26),"",[1]NOV!D26)</f>
        <v>0</v>
      </c>
      <c r="G34" s="44" t="str">
        <f>IF([1]NOV!J26="","",[1]NOV!J26)</f>
        <v>N</v>
      </c>
      <c r="H34" s="45">
        <f>IF(ISBLANK([1]NOV!E26),"",[1]NOV!E26)</f>
        <v>0</v>
      </c>
      <c r="I34" s="44">
        <f>IF(ISBLANK([1]NOV!F26),"",[1]NOV!F26)</f>
        <v>350</v>
      </c>
      <c r="J34" s="42">
        <f>IF(ISBLANK([1]NOV!G26),"",[1]NOV!G26)</f>
        <v>11</v>
      </c>
      <c r="K34" s="86" t="str">
        <f>IF(ISBLANK([1]NOV!H26),"",[1]NOV!H26)</f>
        <v/>
      </c>
      <c r="L34" s="87" t="str">
        <f>IF(ISBLANK([1]NOV!I26),"",[1]NOV!I26)</f>
        <v/>
      </c>
      <c r="N34" s="1">
        <f t="shared" si="2"/>
        <v>51</v>
      </c>
      <c r="O34" s="1">
        <f>IF((J34=O47),I34,0.04)</f>
        <v>0.04</v>
      </c>
      <c r="P34" s="1">
        <f t="shared" si="3"/>
        <v>1</v>
      </c>
      <c r="Q34" s="1" t="b">
        <f>ISNUMBER([1]NOV!B26)</f>
        <v>1</v>
      </c>
      <c r="R34" s="1" t="b">
        <f>ISNUMBER([1]NOV!C26)</f>
        <v>1</v>
      </c>
    </row>
    <row r="35" spans="1:18" ht="18" customHeight="1" thickBot="1" x14ac:dyDescent="0.3">
      <c r="A35" s="94">
        <v>24</v>
      </c>
      <c r="B35" s="46">
        <f>IF(Q35=1,[1]NOV!B27*(9/5)+32,IF([1]NOV!B27="","","M"))</f>
        <v>71.599999999999994</v>
      </c>
      <c r="C35" s="46">
        <f>IF(R35=1,[1]NOV!C27*(9/5)+32,"")</f>
        <v>35.6</v>
      </c>
      <c r="D35" s="46">
        <f t="shared" si="0"/>
        <v>0</v>
      </c>
      <c r="E35" s="46">
        <f t="shared" si="1"/>
        <v>11</v>
      </c>
      <c r="F35" s="53">
        <f>IF(ISBLANK([1]NOV!D27),"",[1]NOV!D27)</f>
        <v>0</v>
      </c>
      <c r="G35" s="54" t="str">
        <f>IF([1]NOV!J27="","",[1]NOV!J27)</f>
        <v>N</v>
      </c>
      <c r="H35" s="55">
        <f>IF(ISBLANK([1]NOV!E27),"",[1]NOV!E27)</f>
        <v>0</v>
      </c>
      <c r="I35" s="54">
        <f>IF(ISBLANK([1]NOV!F27),"",[1]NOV!F27)</f>
        <v>240</v>
      </c>
      <c r="J35" s="46">
        <f>IF(ISBLANK([1]NOV!G27),"",[1]NOV!G27)</f>
        <v>10</v>
      </c>
      <c r="K35" s="86" t="str">
        <f>IF(ISBLANK([1]NOV!H27),"",[1]NOV!H27)</f>
        <v/>
      </c>
      <c r="L35" s="87" t="str">
        <f>IF(ISBLANK([1]NOV!I27),"",[1]NOV!I27)</f>
        <v/>
      </c>
      <c r="N35" s="1">
        <f t="shared" si="2"/>
        <v>54</v>
      </c>
      <c r="O35" s="1">
        <f>IF((J35=O47),I35,0.04)</f>
        <v>0.04</v>
      </c>
      <c r="P35" s="1">
        <f t="shared" si="3"/>
        <v>1</v>
      </c>
      <c r="Q35" s="1" t="b">
        <f>ISNUMBER([1]NOV!B27)</f>
        <v>1</v>
      </c>
      <c r="R35" s="1" t="b">
        <f>ISNUMBER([1]NOV!C27)</f>
        <v>1</v>
      </c>
    </row>
    <row r="36" spans="1:18" ht="18" customHeight="1" thickBot="1" x14ac:dyDescent="0.3">
      <c r="A36" s="93">
        <v>25</v>
      </c>
      <c r="B36" s="42">
        <f>IF(Q36=1,[1]NOV!B28*(9/5)+32,IF([1]NOV!B28="","","M"))</f>
        <v>78.800000000000011</v>
      </c>
      <c r="C36" s="42">
        <f>IF(R36=1,[1]NOV!C28*(9/5)+32,"")</f>
        <v>48.2</v>
      </c>
      <c r="D36" s="42">
        <f t="shared" si="0"/>
        <v>0</v>
      </c>
      <c r="E36" s="42">
        <f t="shared" si="1"/>
        <v>1</v>
      </c>
      <c r="F36" s="43">
        <f>IF(ISBLANK([1]NOV!D28),"",[1]NOV!D28)</f>
        <v>0</v>
      </c>
      <c r="G36" s="44" t="str">
        <f>IF([1]NOV!J28="","",[1]NOV!J28)</f>
        <v>N</v>
      </c>
      <c r="H36" s="45">
        <f>IF(ISBLANK([1]NOV!E28),"",[1]NOV!E28)</f>
        <v>0</v>
      </c>
      <c r="I36" s="44">
        <f>IF(ISBLANK([1]NOV!F28),"",[1]NOV!F28)</f>
        <v>160</v>
      </c>
      <c r="J36" s="42">
        <f>IF(ISBLANK([1]NOV!G28),"",[1]NOV!G28)</f>
        <v>13</v>
      </c>
      <c r="K36" s="86" t="str">
        <f>IF(ISBLANK([1]NOV!H28),"",[1]NOV!H28)</f>
        <v/>
      </c>
      <c r="L36" s="87" t="str">
        <f>IF(ISBLANK([1]NOV!I28),"",[1]NOV!I28)</f>
        <v/>
      </c>
      <c r="N36" s="1">
        <f t="shared" si="2"/>
        <v>64</v>
      </c>
      <c r="O36" s="1">
        <f>IF((J36=O47),I36,0.04)</f>
        <v>0.04</v>
      </c>
      <c r="P36" s="1">
        <f t="shared" si="3"/>
        <v>1</v>
      </c>
      <c r="Q36" s="1" t="b">
        <f>ISNUMBER([1]NOV!B28)</f>
        <v>1</v>
      </c>
      <c r="R36" s="1" t="b">
        <f>ISNUMBER([1]NOV!C28)</f>
        <v>1</v>
      </c>
    </row>
    <row r="37" spans="1:18" ht="18" customHeight="1" thickBot="1" x14ac:dyDescent="0.3">
      <c r="A37" s="94">
        <v>26</v>
      </c>
      <c r="B37" s="46">
        <f>IF(Q37=1,[1]NOV!B29*(9/5)+32,IF([1]NOV!B29="","","M"))</f>
        <v>71.599999999999994</v>
      </c>
      <c r="C37" s="46">
        <f>IF(R37=1,[1]NOV!C29*(9/5)+32,"")</f>
        <v>60.8</v>
      </c>
      <c r="D37" s="46">
        <f t="shared" si="0"/>
        <v>1</v>
      </c>
      <c r="E37" s="46">
        <f t="shared" si="1"/>
        <v>0</v>
      </c>
      <c r="F37" s="53">
        <f>IF(ISBLANK([1]NOV!D29),"",[1]NOV!D29)</f>
        <v>0.12</v>
      </c>
      <c r="G37" s="54" t="str">
        <f>IF([1]NOV!J29="","",[1]NOV!J29)</f>
        <v>N</v>
      </c>
      <c r="H37" s="55">
        <f>IF(ISBLANK([1]NOV!E29),"",[1]NOV!E29)</f>
        <v>0</v>
      </c>
      <c r="I37" s="54">
        <f>IF(ISBLANK([1]NOV!F29),"",[1]NOV!F29)</f>
        <v>360</v>
      </c>
      <c r="J37" s="46">
        <f>IF(ISBLANK([1]NOV!G29),"",[1]NOV!G29)</f>
        <v>12</v>
      </c>
      <c r="K37" s="86" t="str">
        <f>IF(ISBLANK([1]NOV!H29),"",[1]NOV!H29)</f>
        <v/>
      </c>
      <c r="L37" s="87" t="str">
        <f>IF(ISBLANK([1]NOV!I29),"",[1]NOV!I29)</f>
        <v/>
      </c>
      <c r="N37" s="1">
        <f t="shared" si="2"/>
        <v>66</v>
      </c>
      <c r="O37" s="1">
        <f>IF((J37=O47),I37,0.04)</f>
        <v>0.04</v>
      </c>
      <c r="P37" s="1">
        <f t="shared" si="3"/>
        <v>1</v>
      </c>
      <c r="Q37" s="1" t="b">
        <f>ISNUMBER([1]NOV!B29)</f>
        <v>1</v>
      </c>
      <c r="R37" s="1" t="b">
        <f>ISNUMBER([1]NOV!C29)</f>
        <v>1</v>
      </c>
    </row>
    <row r="38" spans="1:18" ht="18" customHeight="1" thickBot="1" x14ac:dyDescent="0.3">
      <c r="A38" s="93">
        <v>27</v>
      </c>
      <c r="B38" s="42">
        <f>IF(Q38=1,[1]NOV!B30*(9/5)+32,IF([1]NOV!B30="","","M"))</f>
        <v>75.2</v>
      </c>
      <c r="C38" s="42">
        <f>IF(R38=1,[1]NOV!C30*(9/5)+32,"")</f>
        <v>59</v>
      </c>
      <c r="D38" s="42">
        <f t="shared" si="0"/>
        <v>2</v>
      </c>
      <c r="E38" s="42">
        <f t="shared" si="1"/>
        <v>0</v>
      </c>
      <c r="F38" s="43">
        <f>IF(ISBLANK([1]NOV!D30),"",[1]NOV!D30)</f>
        <v>0</v>
      </c>
      <c r="G38" s="44" t="str">
        <f>IF([1]NOV!J30="","",[1]NOV!J30)</f>
        <v>N</v>
      </c>
      <c r="H38" s="45">
        <f>IF(ISBLANK([1]NOV!E30),"",[1]NOV!E30)</f>
        <v>0</v>
      </c>
      <c r="I38" s="44">
        <f>IF(ISBLANK([1]NOV!F30),"",[1]NOV!F30)</f>
        <v>260</v>
      </c>
      <c r="J38" s="42">
        <f>IF(ISBLANK([1]NOV!G30),"",[1]NOV!G30)</f>
        <v>13</v>
      </c>
      <c r="K38" s="86" t="str">
        <f>IF(ISBLANK([1]NOV!H30),"",[1]NOV!H30)</f>
        <v/>
      </c>
      <c r="L38" s="87" t="str">
        <f>IF(ISBLANK([1]NOV!I30),"",[1]NOV!I30)</f>
        <v/>
      </c>
      <c r="N38" s="1">
        <f t="shared" si="2"/>
        <v>67</v>
      </c>
      <c r="O38" s="1">
        <f>IF((J38=O47),I38,0.04)</f>
        <v>0.04</v>
      </c>
      <c r="P38" s="1">
        <f t="shared" si="3"/>
        <v>1</v>
      </c>
      <c r="Q38" s="1" t="b">
        <f>ISNUMBER([1]NOV!B30)</f>
        <v>1</v>
      </c>
      <c r="R38" s="1" t="b">
        <f>ISNUMBER([1]NOV!C30)</f>
        <v>1</v>
      </c>
    </row>
    <row r="39" spans="1:18" ht="18" customHeight="1" thickBot="1" x14ac:dyDescent="0.3">
      <c r="A39" s="94">
        <v>28</v>
      </c>
      <c r="B39" s="46">
        <f>IF(Q39=1,[1]NOV!B31*(9/5)+32,IF([1]NOV!B31="","","M"))</f>
        <v>73.400000000000006</v>
      </c>
      <c r="C39" s="46">
        <f>IF(R39=1,[1]NOV!C31*(9/5)+32,"")</f>
        <v>50</v>
      </c>
      <c r="D39" s="46">
        <f t="shared" si="0"/>
        <v>0</v>
      </c>
      <c r="E39" s="46">
        <f t="shared" si="1"/>
        <v>3</v>
      </c>
      <c r="F39" s="53">
        <f>IF(ISBLANK([1]NOV!D31),"",[1]NOV!D31)</f>
        <v>0.05</v>
      </c>
      <c r="G39" s="54" t="str">
        <f>IF([1]NOV!J31="","",[1]NOV!J31)</f>
        <v>N</v>
      </c>
      <c r="H39" s="55">
        <f>IF(ISBLANK([1]NOV!E31),"",[1]NOV!E31)</f>
        <v>0</v>
      </c>
      <c r="I39" s="54">
        <f>IF(ISBLANK([1]NOV!F31),"",[1]NOV!F31)</f>
        <v>350</v>
      </c>
      <c r="J39" s="46">
        <f>IF(ISBLANK([1]NOV!G31),"",[1]NOV!G31)</f>
        <v>18</v>
      </c>
      <c r="K39" s="86" t="str">
        <f>IF(ISBLANK([1]NOV!H31),"",[1]NOV!H31)</f>
        <v/>
      </c>
      <c r="L39" s="87" t="str">
        <f>IF(ISBLANK([1]NOV!I31),"",[1]NOV!I31)</f>
        <v/>
      </c>
      <c r="N39" s="1">
        <f t="shared" si="2"/>
        <v>62</v>
      </c>
      <c r="O39" s="1">
        <f>IF((J39=O47),I39,0.04)</f>
        <v>0.04</v>
      </c>
      <c r="P39" s="1">
        <f t="shared" si="3"/>
        <v>1</v>
      </c>
      <c r="Q39" s="1" t="b">
        <f>ISNUMBER([1]NOV!B31)</f>
        <v>1</v>
      </c>
      <c r="R39" s="1" t="b">
        <f>ISNUMBER([1]NOV!C31)</f>
        <v>1</v>
      </c>
    </row>
    <row r="40" spans="1:18" ht="18" customHeight="1" thickBot="1" x14ac:dyDescent="0.3">
      <c r="A40" s="93">
        <v>29</v>
      </c>
      <c r="B40" s="42">
        <f>IF(Q40=1,[1]NOV!B32*(9/5)+32,IF([1]NOV!B32="","","M"))</f>
        <v>57.2</v>
      </c>
      <c r="C40" s="42">
        <f>IF(R40=1,[1]NOV!C32*(9/5)+32,"")</f>
        <v>39.200000000000003</v>
      </c>
      <c r="D40" s="42">
        <f t="shared" si="0"/>
        <v>0</v>
      </c>
      <c r="E40" s="42">
        <f t="shared" si="1"/>
        <v>17</v>
      </c>
      <c r="F40" s="43" t="str">
        <f>IF(ISBLANK([1]NOV!D32),"",[1]NOV!D32)</f>
        <v>T</v>
      </c>
      <c r="G40" s="44" t="str">
        <f>IF([1]NOV!J32="","",[1]NOV!J32)</f>
        <v>N</v>
      </c>
      <c r="H40" s="45">
        <f>IF(ISBLANK([1]NOV!E32),"",[1]NOV!E32)</f>
        <v>0</v>
      </c>
      <c r="I40" s="44">
        <f>IF(ISBLANK([1]NOV!F32),"",[1]NOV!F32)</f>
        <v>360</v>
      </c>
      <c r="J40" s="42">
        <f>IF(ISBLANK([1]NOV!G32),"",[1]NOV!G32)</f>
        <v>19</v>
      </c>
      <c r="K40" s="86" t="str">
        <f>IF(ISBLANK([1]NOV!H32),"",[1]NOV!H32)</f>
        <v/>
      </c>
      <c r="L40" s="87" t="str">
        <f>IF(ISBLANK([1]NOV!I32),"",[1]NOV!I32)</f>
        <v/>
      </c>
      <c r="N40" s="1">
        <f t="shared" si="2"/>
        <v>48</v>
      </c>
      <c r="O40" s="1">
        <f>IF((J40=O47),I40,0.04)</f>
        <v>0.04</v>
      </c>
      <c r="P40" s="1">
        <f t="shared" si="3"/>
        <v>1</v>
      </c>
      <c r="Q40" s="1" t="b">
        <f>ISNUMBER([1]NOV!B32)</f>
        <v>1</v>
      </c>
      <c r="R40" s="1" t="b">
        <f>ISNUMBER([1]NOV!C32)</f>
        <v>1</v>
      </c>
    </row>
    <row r="41" spans="1:18" ht="18" customHeight="1" thickBot="1" x14ac:dyDescent="0.3">
      <c r="A41" s="94">
        <v>30</v>
      </c>
      <c r="B41" s="46">
        <f>IF(Q41=1,[1]NOV!B33*(9/5)+32,IF([1]NOV!B33="","","M"))</f>
        <v>57.2</v>
      </c>
      <c r="C41" s="46">
        <f>IF(R41=1,[1]NOV!C33*(9/5)+32,"")</f>
        <v>28.4</v>
      </c>
      <c r="D41" s="46">
        <f t="shared" si="0"/>
        <v>0</v>
      </c>
      <c r="E41" s="46">
        <f t="shared" si="1"/>
        <v>22</v>
      </c>
      <c r="F41" s="53">
        <f>IF(ISBLANK([1]NOV!D33),"",[1]NOV!D33)</f>
        <v>0</v>
      </c>
      <c r="G41" s="54" t="str">
        <f>IF([1]NOV!J33="","",[1]NOV!J33)</f>
        <v>N</v>
      </c>
      <c r="H41" s="55">
        <f>IF(ISBLANK([1]NOV!E33),"",[1]NOV!E33)</f>
        <v>0</v>
      </c>
      <c r="I41" s="54">
        <f>IF(ISBLANK([1]NOV!F33),"",[1]NOV!F33)</f>
        <v>20</v>
      </c>
      <c r="J41" s="46">
        <f>IF(ISBLANK([1]NOV!G33),"",[1]NOV!G33)</f>
        <v>16</v>
      </c>
      <c r="K41" s="86" t="str">
        <f>IF(ISBLANK([1]NOV!H33),"",[1]NOV!H33)</f>
        <v/>
      </c>
      <c r="L41" s="87" t="str">
        <f>IF(ISBLANK([1]NOV!I33),"",[1]NOV!I33)</f>
        <v/>
      </c>
      <c r="N41" s="1">
        <f t="shared" si="2"/>
        <v>43</v>
      </c>
      <c r="O41" s="1">
        <f>IF((J41=O47),I41,0.04)</f>
        <v>0.04</v>
      </c>
      <c r="P41" s="1">
        <f t="shared" si="3"/>
        <v>1</v>
      </c>
      <c r="Q41" s="1" t="b">
        <f>ISNUMBER([1]NOV!B33)</f>
        <v>1</v>
      </c>
      <c r="R41" s="1" t="b">
        <f>ISNUMBER([1]NOV!C33)</f>
        <v>1</v>
      </c>
    </row>
    <row r="42" spans="1:18" ht="18" customHeight="1" thickBot="1" x14ac:dyDescent="0.3">
      <c r="A42" s="93"/>
      <c r="B42" s="42" t="str">
        <f>IF(Q42=1,[1]NOV!B34*(9/5)+32,IF([1]NOV!B34="","","M"))</f>
        <v/>
      </c>
      <c r="C42" s="42" t="str">
        <f>IF(R42=1,[1]NOV!C34*(9/5)+32,"")</f>
        <v/>
      </c>
      <c r="D42" s="42" t="str">
        <f t="shared" si="0"/>
        <v/>
      </c>
      <c r="E42" s="42" t="str">
        <f t="shared" si="1"/>
        <v/>
      </c>
      <c r="F42" s="43" t="str">
        <f>IF(ISBLANK([1]NOV!D34),"",[1]NOV!D34)</f>
        <v/>
      </c>
      <c r="G42" s="44" t="str">
        <f>IF([1]NOV!J34="","",[1]NOV!J34)</f>
        <v/>
      </c>
      <c r="H42" s="45" t="str">
        <f>IF(ISBLANK([1]NOV!E34),"",[1]NOV!E34)</f>
        <v/>
      </c>
      <c r="I42" s="44" t="str">
        <f>IF(ISBLANK([1]NOV!F34),"",[1]NOV!F34)</f>
        <v/>
      </c>
      <c r="J42" s="42" t="str">
        <f>IF(ISBLANK([1]NOV!G34),"",[1]NOV!G34)</f>
        <v/>
      </c>
      <c r="K42" s="86" t="str">
        <f>IF(ISBLANK([1]NOV!H34),"",[1]NOV!H34)</f>
        <v/>
      </c>
      <c r="L42" s="87" t="str">
        <f>IF(ISBLANK([1]NOV!I34),"",[1]NOV!I34)</f>
        <v/>
      </c>
      <c r="N42" s="1">
        <f t="shared" si="2"/>
        <v>0</v>
      </c>
      <c r="O42" s="1">
        <f>IF((J42=O47),I42,0.04)</f>
        <v>0.04</v>
      </c>
      <c r="P42" s="1">
        <f t="shared" si="3"/>
        <v>1</v>
      </c>
      <c r="Q42" s="1" t="b">
        <f>ISNUMBER([1]NOV!B34)</f>
        <v>0</v>
      </c>
      <c r="R42" s="1" t="b">
        <f>ISNUMBER([1]NOV!C34)</f>
        <v>0</v>
      </c>
    </row>
    <row r="43" spans="1:18" ht="18" customHeight="1" thickBot="1" x14ac:dyDescent="0.25">
      <c r="A43" s="95"/>
      <c r="B43" s="96" t="s">
        <v>28</v>
      </c>
      <c r="C43" s="96"/>
      <c r="D43" s="96"/>
      <c r="E43" s="96"/>
      <c r="F43" s="96"/>
      <c r="G43" s="96"/>
      <c r="H43" s="96"/>
      <c r="I43" s="96" t="s">
        <v>28</v>
      </c>
      <c r="J43" s="96"/>
      <c r="K43" s="86"/>
      <c r="L43" s="86"/>
    </row>
    <row r="44" spans="1:18" ht="18" customHeight="1" x14ac:dyDescent="0.2">
      <c r="A44" s="5"/>
      <c r="B44" s="16"/>
      <c r="C44" s="16"/>
      <c r="D44" s="16"/>
      <c r="E44" s="16"/>
      <c r="F44" s="16"/>
      <c r="G44" s="16"/>
      <c r="H44" s="16"/>
      <c r="I44" s="16"/>
      <c r="J44" s="16"/>
    </row>
    <row r="45" spans="1:18" ht="18" customHeight="1" x14ac:dyDescent="0.25">
      <c r="B45" s="5"/>
      <c r="C45" s="5"/>
      <c r="D45" s="5"/>
      <c r="F45" s="5"/>
      <c r="G45" s="6" t="s">
        <v>37</v>
      </c>
      <c r="H45" s="5"/>
      <c r="I45" s="5"/>
      <c r="J45" s="5"/>
      <c r="K45" s="5"/>
      <c r="L45" s="5"/>
      <c r="O45" s="1" t="s">
        <v>38</v>
      </c>
    </row>
    <row r="46" spans="1:18" ht="18" customHeight="1" thickBot="1" x14ac:dyDescent="0.25">
      <c r="B46" s="5"/>
      <c r="C46" s="5"/>
      <c r="D46" s="5"/>
      <c r="F46" s="5"/>
      <c r="G46" s="5"/>
      <c r="H46" s="5"/>
      <c r="I46" s="5"/>
      <c r="J46" s="5"/>
      <c r="K46" s="5"/>
      <c r="L46" s="5"/>
      <c r="O46" s="1" t="s">
        <v>39</v>
      </c>
    </row>
    <row r="47" spans="1:18" ht="18" customHeight="1" x14ac:dyDescent="0.2">
      <c r="A47" s="57"/>
      <c r="B47" s="60" t="s">
        <v>40</v>
      </c>
      <c r="C47" s="61"/>
      <c r="D47" s="61"/>
      <c r="E47" s="62"/>
      <c r="F47" s="63" t="s">
        <v>41</v>
      </c>
      <c r="G47" s="61"/>
      <c r="H47" s="61"/>
      <c r="I47" s="63"/>
      <c r="J47" s="63" t="s">
        <v>42</v>
      </c>
      <c r="K47" s="61"/>
      <c r="L47" s="64"/>
      <c r="O47" s="1">
        <f>MAXA(J12:J42)</f>
        <v>25</v>
      </c>
    </row>
    <row r="48" spans="1:18" ht="18" customHeight="1" x14ac:dyDescent="0.2">
      <c r="A48" s="57"/>
      <c r="B48" s="65"/>
      <c r="C48" s="66"/>
      <c r="D48" s="5"/>
      <c r="F48" s="66"/>
      <c r="G48" s="66"/>
      <c r="H48" s="66"/>
      <c r="I48" s="5"/>
      <c r="J48" s="66"/>
      <c r="K48" s="66"/>
      <c r="L48" s="67"/>
    </row>
    <row r="49" spans="1:12" ht="18" customHeight="1" x14ac:dyDescent="0.25">
      <c r="A49" s="57"/>
      <c r="B49" s="68" t="s">
        <v>43</v>
      </c>
      <c r="C49" s="47"/>
      <c r="D49" s="101">
        <f>IF(B12="","",MAX(B12:B42))</f>
        <v>87.800000000000011</v>
      </c>
      <c r="E49" s="47"/>
      <c r="F49" s="11" t="s">
        <v>44</v>
      </c>
      <c r="G49" s="48"/>
      <c r="H49" s="102">
        <f>IF(ISBLANK([1]NOV!$D$4),"",SUM(F12:F42))</f>
        <v>2.94</v>
      </c>
      <c r="I49" s="48"/>
      <c r="J49" s="11" t="s">
        <v>45</v>
      </c>
      <c r="K49" s="47"/>
      <c r="L49" s="69">
        <f>IF(O12=0,"",MAXA(O12:O42))</f>
        <v>150</v>
      </c>
    </row>
    <row r="50" spans="1:12" ht="18" customHeight="1" x14ac:dyDescent="0.25">
      <c r="A50" s="57"/>
      <c r="B50" s="70" t="s">
        <v>46</v>
      </c>
      <c r="C50" s="49"/>
      <c r="D50" s="103">
        <f>IF(B12="","",MIN(C12:C42))</f>
        <v>28.4</v>
      </c>
      <c r="E50" s="49"/>
      <c r="F50" s="13" t="s">
        <v>47</v>
      </c>
      <c r="G50" s="15"/>
      <c r="H50" s="104">
        <f>IF(ISBLANK([1]NOV!$D$4),"",(SUM(F12:F42)+OCT!H50))</f>
        <v>48.3</v>
      </c>
      <c r="I50" s="15"/>
      <c r="J50" s="12" t="s">
        <v>48</v>
      </c>
      <c r="K50" s="49"/>
      <c r="L50" s="71">
        <f>IF(J12="","",MAXA(J12:J42))</f>
        <v>25</v>
      </c>
    </row>
    <row r="51" spans="1:12" ht="18" customHeight="1" x14ac:dyDescent="0.25">
      <c r="A51" s="57"/>
      <c r="B51" s="72" t="s">
        <v>49</v>
      </c>
      <c r="C51" s="47"/>
      <c r="D51" s="101">
        <f>IF(B12="","",SUM(B12:B42)/COUNTIF(B12:B42,"&gt;0"))</f>
        <v>75.139999999999972</v>
      </c>
      <c r="E51" s="47"/>
      <c r="F51" s="10" t="s">
        <v>50</v>
      </c>
      <c r="G51" s="48"/>
      <c r="H51" s="105">
        <f>IF(ISBLANK([1]NOV!$D$4),"",COUNTIF(F12:F43,"&gt;=.01"))</f>
        <v>6</v>
      </c>
      <c r="I51" s="48"/>
      <c r="J51" s="10"/>
      <c r="K51" s="48"/>
      <c r="L51" s="69"/>
    </row>
    <row r="52" spans="1:12" ht="18" customHeight="1" x14ac:dyDescent="0.25">
      <c r="A52" s="57"/>
      <c r="B52" s="73" t="s">
        <v>51</v>
      </c>
      <c r="C52" s="49"/>
      <c r="D52" s="103">
        <f>IF(B12="","",SUM(C12:C42)/COUNTIF(C12:C42,"&gt;0"))</f>
        <v>55.940000000000005</v>
      </c>
      <c r="E52" s="50"/>
      <c r="F52" s="12" t="s">
        <v>52</v>
      </c>
      <c r="G52" s="15"/>
      <c r="H52" s="106">
        <f>IF(ISBLANK([1]NOV!$D$4),"",COUNTIF(F12:F43,"&gt;=.5"))</f>
        <v>2</v>
      </c>
      <c r="I52" s="15"/>
      <c r="J52" s="12"/>
      <c r="K52" s="15"/>
      <c r="L52" s="71"/>
    </row>
    <row r="53" spans="1:12" ht="18" customHeight="1" x14ac:dyDescent="0.25">
      <c r="A53" s="57"/>
      <c r="B53" s="72" t="s">
        <v>53</v>
      </c>
      <c r="C53" s="47"/>
      <c r="D53" s="101">
        <f>IF(N12&lt;&gt;0,SUMIF(N12:N42,"&gt;0")/COUNTIF(N12:N42,"&gt;0"),"")</f>
        <v>65.63333333333334</v>
      </c>
      <c r="E53" s="47"/>
      <c r="F53" s="10" t="s">
        <v>54</v>
      </c>
      <c r="G53" s="48"/>
      <c r="H53" s="105">
        <f>IF(ISBLANK([1]NOV!$D$4),"",COUNTIF(H12:H43,"&gt;=.5"))</f>
        <v>0</v>
      </c>
      <c r="I53" s="48"/>
      <c r="J53" s="47"/>
      <c r="K53" s="47"/>
      <c r="L53" s="107"/>
    </row>
    <row r="54" spans="1:12" ht="18" customHeight="1" x14ac:dyDescent="0.25">
      <c r="A54" s="57"/>
      <c r="B54" s="74" t="s">
        <v>55</v>
      </c>
      <c r="C54" s="49"/>
      <c r="D54" s="106">
        <f>IF(B12="","",SUM(D12:D42))</f>
        <v>127</v>
      </c>
      <c r="E54" s="49"/>
      <c r="F54" s="12" t="s">
        <v>56</v>
      </c>
      <c r="G54" s="15"/>
      <c r="H54" s="106">
        <f>IF(ISBLANK([1]NOV!$D$4),"",COUNTIF(H12:H43,"&gt;=1"))</f>
        <v>0</v>
      </c>
      <c r="I54" s="15"/>
      <c r="J54" s="14"/>
      <c r="K54" s="15"/>
      <c r="L54" s="108"/>
    </row>
    <row r="55" spans="1:12" ht="18" customHeight="1" x14ac:dyDescent="0.25">
      <c r="A55" s="57"/>
      <c r="B55" s="75" t="s">
        <v>57</v>
      </c>
      <c r="C55" s="47"/>
      <c r="D55" s="105">
        <f>IF(B12="","",SUM(E12:E42))</f>
        <v>108</v>
      </c>
      <c r="E55" s="47"/>
      <c r="F55" s="76"/>
      <c r="G55" s="76"/>
      <c r="H55" s="76"/>
      <c r="I55" s="47"/>
      <c r="J55" s="47"/>
      <c r="K55" s="47"/>
      <c r="L55" s="77"/>
    </row>
    <row r="56" spans="1:12" ht="18" customHeight="1" x14ac:dyDescent="0.25">
      <c r="A56" s="57"/>
      <c r="B56" s="70" t="s">
        <v>58</v>
      </c>
      <c r="C56" s="15"/>
      <c r="D56" s="103">
        <f>IF(B12="","",COUNTIF(B12:B43,"&gt;89"))</f>
        <v>0</v>
      </c>
      <c r="E56" s="49"/>
      <c r="F56" s="12" t="s">
        <v>59</v>
      </c>
      <c r="G56" s="15"/>
      <c r="H56" s="106">
        <f>IF(G12="","",COUNTIF(G11:G42,"=Y"))</f>
        <v>0</v>
      </c>
      <c r="I56" s="49"/>
      <c r="J56" s="49"/>
      <c r="K56" s="49"/>
      <c r="L56" s="78"/>
    </row>
    <row r="57" spans="1:12" ht="18" customHeight="1" thickBot="1" x14ac:dyDescent="0.3">
      <c r="A57" s="57"/>
      <c r="B57" s="109" t="s">
        <v>60</v>
      </c>
      <c r="C57" s="110"/>
      <c r="D57" s="111">
        <f>IF(C12="","",COUNTIF(C12:C43,"&lt;33"))</f>
        <v>1</v>
      </c>
      <c r="E57" s="79"/>
      <c r="F57" s="79"/>
      <c r="G57" s="79"/>
      <c r="H57" s="80"/>
      <c r="I57" s="79"/>
      <c r="J57" s="79"/>
      <c r="K57" s="79"/>
      <c r="L57" s="81"/>
    </row>
    <row r="60" spans="1:12" x14ac:dyDescent="0.15">
      <c r="D60" s="2"/>
      <c r="H60" s="2"/>
      <c r="K60" s="4"/>
    </row>
    <row r="61" spans="1:12" x14ac:dyDescent="0.15">
      <c r="C61" s="2"/>
      <c r="G61" s="2"/>
      <c r="J61" s="4"/>
    </row>
    <row r="62" spans="1:12" x14ac:dyDescent="0.15">
      <c r="C62" s="2"/>
      <c r="J62" s="3"/>
    </row>
    <row r="63" spans="1:12" x14ac:dyDescent="0.15">
      <c r="C63" s="2"/>
      <c r="G63" s="2"/>
      <c r="J63" s="3"/>
    </row>
  </sheetData>
  <mergeCells count="1">
    <mergeCell ref="A1:J7"/>
  </mergeCells>
  <phoneticPr fontId="0" type="noConversion"/>
  <conditionalFormatting sqref="B12:B42 L12:L42">
    <cfRule type="cellIs" dxfId="11" priority="5" stopIfTrue="1" operator="equal">
      <formula>MAX($B$11:$B$43)</formula>
    </cfRule>
  </conditionalFormatting>
  <conditionalFormatting sqref="C12:C42">
    <cfRule type="cellIs" dxfId="10" priority="4" stopIfTrue="1" operator="equal">
      <formula>MIN($C$12:$C$41)</formula>
    </cfRule>
  </conditionalFormatting>
  <conditionalFormatting sqref="F11 F43">
    <cfRule type="cellIs" dxfId="9" priority="1" stopIfTrue="1" operator="between">
      <formula>0.01</formula>
      <formula>0.1</formula>
    </cfRule>
    <cfRule type="cellIs" dxfId="8" priority="2" stopIfTrue="1" operator="greaterThan">
      <formula>0.1</formula>
    </cfRule>
  </conditionalFormatting>
  <conditionalFormatting sqref="F12:F42">
    <cfRule type="cellIs" dxfId="7" priority="6" stopIfTrue="1" operator="equal">
      <formula>MAX($F$11:$F$43)</formula>
    </cfRule>
  </conditionalFormatting>
  <conditionalFormatting sqref="J12:J42">
    <cfRule type="cellIs" dxfId="6" priority="3" stopIfTrue="1" operator="equal">
      <formula>MAXA($J$11:$J$43)</formula>
    </cfRule>
  </conditionalFormatting>
  <printOptions gridLinesSet="0"/>
  <pageMargins left="0.5" right="0.5" top="0.5" bottom="0.5" header="0.5" footer="0.5"/>
  <pageSetup scale="67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transitionEntry="1" codeName="Sheet12">
    <pageSetUpPr fitToPage="1"/>
  </sheetPr>
  <dimension ref="A1:R63"/>
  <sheetViews>
    <sheetView showGridLines="0" tabSelected="1" zoomScale="75" workbookViewId="0">
      <selection activeCell="L18" sqref="L18"/>
    </sheetView>
  </sheetViews>
  <sheetFormatPr defaultColWidth="9.625" defaultRowHeight="12" x14ac:dyDescent="0.15"/>
  <cols>
    <col min="1" max="1" width="6.625" customWidth="1"/>
    <col min="2" max="12" width="10.125" customWidth="1"/>
    <col min="14" max="14" width="12.25" style="1" hidden="1" customWidth="1"/>
    <col min="15" max="16" width="9.625" style="1" hidden="1" customWidth="1"/>
    <col min="17" max="17" width="13.125" style="1" hidden="1" customWidth="1"/>
    <col min="18" max="18" width="13.5" style="1" hidden="1" customWidth="1"/>
  </cols>
  <sheetData>
    <row r="1" spans="1:18" ht="23.25" thickTop="1" x14ac:dyDescent="0.3">
      <c r="A1" s="122" t="s">
        <v>72</v>
      </c>
      <c r="B1" s="123"/>
      <c r="C1" s="123"/>
      <c r="D1" s="123"/>
      <c r="E1" s="123"/>
      <c r="F1" s="123"/>
      <c r="G1" s="123"/>
      <c r="H1" s="123"/>
      <c r="I1" s="123"/>
      <c r="J1" s="124"/>
      <c r="K1" s="82"/>
      <c r="L1" s="83"/>
    </row>
    <row r="2" spans="1:18" ht="20.25" customHeight="1" x14ac:dyDescent="0.3">
      <c r="A2" s="125"/>
      <c r="B2" s="126"/>
      <c r="C2" s="126"/>
      <c r="D2" s="126"/>
      <c r="E2" s="126"/>
      <c r="F2" s="126"/>
      <c r="G2" s="126"/>
      <c r="H2" s="126"/>
      <c r="I2" s="126"/>
      <c r="J2" s="127"/>
      <c r="K2" s="83"/>
      <c r="L2" s="83"/>
    </row>
    <row r="3" spans="1:18" ht="22.5" hidden="1" x14ac:dyDescent="0.3">
      <c r="A3" s="125"/>
      <c r="B3" s="126"/>
      <c r="C3" s="126"/>
      <c r="D3" s="126"/>
      <c r="E3" s="126"/>
      <c r="F3" s="126"/>
      <c r="G3" s="126"/>
      <c r="H3" s="126"/>
      <c r="I3" s="126"/>
      <c r="J3" s="127"/>
      <c r="K3" s="83"/>
      <c r="L3" s="83"/>
    </row>
    <row r="4" spans="1:18" ht="5.2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7"/>
      <c r="K4" s="83"/>
      <c r="L4" s="83"/>
    </row>
    <row r="5" spans="1:18" ht="8.25" customHeight="1" x14ac:dyDescent="0.3">
      <c r="A5" s="125"/>
      <c r="B5" s="126"/>
      <c r="C5" s="126"/>
      <c r="D5" s="126"/>
      <c r="E5" s="126"/>
      <c r="F5" s="126"/>
      <c r="G5" s="126"/>
      <c r="H5" s="126"/>
      <c r="I5" s="126"/>
      <c r="J5" s="127"/>
      <c r="K5" s="83"/>
      <c r="L5" s="83"/>
    </row>
    <row r="6" spans="1:18" ht="22.5" hidden="1" x14ac:dyDescent="0.3">
      <c r="A6" s="125"/>
      <c r="B6" s="126"/>
      <c r="C6" s="126"/>
      <c r="D6" s="126"/>
      <c r="E6" s="126"/>
      <c r="F6" s="126"/>
      <c r="G6" s="126"/>
      <c r="H6" s="126"/>
      <c r="I6" s="126"/>
      <c r="J6" s="127"/>
      <c r="K6" s="83"/>
      <c r="L6" s="83"/>
      <c r="P6" s="1" t="s">
        <v>1</v>
      </c>
    </row>
    <row r="7" spans="1:18" ht="23.25" thickBot="1" x14ac:dyDescent="0.35">
      <c r="A7" s="128"/>
      <c r="B7" s="129"/>
      <c r="C7" s="129"/>
      <c r="D7" s="129"/>
      <c r="E7" s="129"/>
      <c r="F7" s="129"/>
      <c r="G7" s="129"/>
      <c r="H7" s="129"/>
      <c r="I7" s="129"/>
      <c r="J7" s="130"/>
      <c r="K7" s="83"/>
      <c r="L7" s="83"/>
      <c r="N7" s="1" t="s">
        <v>2</v>
      </c>
      <c r="O7" s="1" t="s">
        <v>3</v>
      </c>
      <c r="P7" s="1" t="s">
        <v>4</v>
      </c>
    </row>
    <row r="8" spans="1:18" ht="18" customHeight="1" x14ac:dyDescent="0.25">
      <c r="A8" s="88" t="s">
        <v>5</v>
      </c>
      <c r="B8" s="89" t="s">
        <v>6</v>
      </c>
      <c r="C8" s="89" t="s">
        <v>7</v>
      </c>
      <c r="D8" s="89" t="s">
        <v>8</v>
      </c>
      <c r="E8" s="89" t="s">
        <v>9</v>
      </c>
      <c r="F8" s="89" t="s">
        <v>10</v>
      </c>
      <c r="G8" s="89" t="s">
        <v>11</v>
      </c>
      <c r="H8" s="89" t="s">
        <v>12</v>
      </c>
      <c r="I8" s="89" t="s">
        <v>13</v>
      </c>
      <c r="J8" s="89" t="s">
        <v>13</v>
      </c>
      <c r="K8" s="85" t="s">
        <v>14</v>
      </c>
      <c r="L8" s="85" t="s">
        <v>14</v>
      </c>
      <c r="N8" s="1" t="s">
        <v>15</v>
      </c>
      <c r="O8" s="1" t="s">
        <v>15</v>
      </c>
      <c r="P8" s="1" t="s">
        <v>15</v>
      </c>
    </row>
    <row r="9" spans="1:18" ht="18" customHeight="1" x14ac:dyDescent="0.25">
      <c r="A9" s="90"/>
      <c r="B9" s="8" t="s">
        <v>16</v>
      </c>
      <c r="C9" s="8" t="s">
        <v>16</v>
      </c>
      <c r="D9" s="8" t="s">
        <v>17</v>
      </c>
      <c r="E9" s="8" t="s">
        <v>17</v>
      </c>
      <c r="F9" s="8" t="s">
        <v>18</v>
      </c>
      <c r="G9" s="8" t="s">
        <v>19</v>
      </c>
      <c r="H9" s="8" t="s">
        <v>20</v>
      </c>
      <c r="I9" s="8" t="s">
        <v>21</v>
      </c>
      <c r="J9" s="8" t="s">
        <v>21</v>
      </c>
      <c r="K9" s="85" t="s">
        <v>22</v>
      </c>
      <c r="L9" s="85" t="s">
        <v>21</v>
      </c>
      <c r="N9" s="1" t="s">
        <v>23</v>
      </c>
      <c r="O9" s="1" t="s">
        <v>24</v>
      </c>
      <c r="P9" s="1" t="s">
        <v>25</v>
      </c>
      <c r="Q9" s="1" t="s">
        <v>26</v>
      </c>
      <c r="R9" s="1" t="s">
        <v>27</v>
      </c>
    </row>
    <row r="10" spans="1:18" ht="18" customHeight="1" thickBot="1" x14ac:dyDescent="0.3">
      <c r="A10" s="91"/>
      <c r="B10" s="9"/>
      <c r="C10" s="9" t="s">
        <v>28</v>
      </c>
      <c r="D10" s="9" t="s">
        <v>29</v>
      </c>
      <c r="E10" s="9" t="s">
        <v>29</v>
      </c>
      <c r="F10" s="9" t="s">
        <v>30</v>
      </c>
      <c r="G10" s="9" t="s">
        <v>31</v>
      </c>
      <c r="H10" s="9" t="s">
        <v>28</v>
      </c>
      <c r="I10" s="9" t="s">
        <v>32</v>
      </c>
      <c r="J10" s="9" t="s">
        <v>33</v>
      </c>
      <c r="K10" s="85" t="s">
        <v>32</v>
      </c>
      <c r="L10" s="85" t="s">
        <v>33</v>
      </c>
      <c r="N10" s="1" t="s">
        <v>34</v>
      </c>
      <c r="O10" s="1" t="s">
        <v>35</v>
      </c>
      <c r="P10" s="1" t="s">
        <v>36</v>
      </c>
      <c r="Q10" s="1" t="s">
        <v>34</v>
      </c>
      <c r="R10" s="1" t="s">
        <v>34</v>
      </c>
    </row>
    <row r="11" spans="1:18" ht="18" customHeight="1" thickTop="1" thickBot="1" x14ac:dyDescent="0.3">
      <c r="A11" s="92"/>
      <c r="B11" s="7"/>
      <c r="C11" s="7"/>
      <c r="D11" s="7"/>
      <c r="E11" s="7"/>
      <c r="F11" s="7"/>
      <c r="G11" s="7" t="s">
        <v>28</v>
      </c>
      <c r="H11" s="7"/>
      <c r="I11" s="7"/>
      <c r="J11" s="7"/>
      <c r="K11" s="86"/>
      <c r="L11" s="86"/>
    </row>
    <row r="12" spans="1:18" ht="18" customHeight="1" thickBot="1" x14ac:dyDescent="0.3">
      <c r="A12" s="93">
        <v>1</v>
      </c>
      <c r="B12" s="42">
        <f>IF(Q12=1,[1]DEC!B4*(9/5)+32,IF([1]DEC!B4="","","M"))</f>
        <v>62.6</v>
      </c>
      <c r="C12" s="42">
        <f>IF(R12=1,[1]DEC!C4*(9/5)+32,"")</f>
        <v>28.4</v>
      </c>
      <c r="D12" s="42">
        <f t="shared" ref="D12:D42" si="0">IF(N12=0,"",IF((N12&gt;65),(N12-65),0))</f>
        <v>0</v>
      </c>
      <c r="E12" s="42">
        <f t="shared" ref="E12:E42" si="1">IF(N12=0,"",IF((AND((N12&lt;65),(B12&lt;&gt;" "))),(65-N12),0))</f>
        <v>19</v>
      </c>
      <c r="F12" s="43">
        <f>IF(ISBLANK([1]DEC!D4),"",[1]DEC!D4)</f>
        <v>0</v>
      </c>
      <c r="G12" s="44" t="str">
        <f>IF([1]DEC!J4="","",[1]DEC!J4)</f>
        <v>N</v>
      </c>
      <c r="H12" s="45">
        <f>IF(ISBLANK([1]DEC!E4),"",[1]DEC!E4)</f>
        <v>0</v>
      </c>
      <c r="I12" s="44">
        <f>IF(ISBLANK([1]DEC!F4),"",[1]DEC!F4)</f>
        <v>300</v>
      </c>
      <c r="J12" s="42">
        <f>IF(ISBLANK([1]DEC!G4),"",[1]DEC!G4)</f>
        <v>10</v>
      </c>
      <c r="K12" s="86" t="str">
        <f>IF(ISBLANK([1]DEC!H4),"",[1]DEC!H4)</f>
        <v/>
      </c>
      <c r="L12" s="87" t="str">
        <f>IF(ISBLANK([1]DEC!I4),"",[1]DEC!I4)</f>
        <v/>
      </c>
      <c r="N12" s="1">
        <f t="shared" ref="N12:N42" si="2">ROUND(((B12+C12)/2),0)</f>
        <v>46</v>
      </c>
      <c r="O12" s="1">
        <f>IF((J12=O47),I12,0.04)</f>
        <v>0.04</v>
      </c>
      <c r="P12" s="1">
        <f t="shared" ref="P12:P42" si="3">IF((O12&gt;0),1,0)</f>
        <v>1</v>
      </c>
      <c r="Q12" s="1" t="b">
        <f>ISNUMBER([1]DEC!B4)</f>
        <v>1</v>
      </c>
      <c r="R12" s="1" t="b">
        <f>ISNUMBER([1]DEC!C4)</f>
        <v>1</v>
      </c>
    </row>
    <row r="13" spans="1:18" ht="18" customHeight="1" thickBot="1" x14ac:dyDescent="0.3">
      <c r="A13" s="94">
        <v>2</v>
      </c>
      <c r="B13" s="46">
        <f>IF(Q13=1,[1]DEC!B5*(9/5)+32,IF([1]DEC!B5="","","M"))</f>
        <v>59</v>
      </c>
      <c r="C13" s="46">
        <f>IF(R13=1,[1]DEC!C5*(9/5)+32,"")</f>
        <v>30.2</v>
      </c>
      <c r="D13" s="46">
        <f t="shared" si="0"/>
        <v>0</v>
      </c>
      <c r="E13" s="46">
        <f t="shared" si="1"/>
        <v>20</v>
      </c>
      <c r="F13" s="53">
        <f>IF(ISBLANK([1]DEC!D5),"",[1]DEC!D5)</f>
        <v>0</v>
      </c>
      <c r="G13" s="54" t="str">
        <f>IF([1]DEC!J5="","",[1]DEC!J5)</f>
        <v>N</v>
      </c>
      <c r="H13" s="55">
        <f>IF(ISBLANK([1]DEC!E5),"",[1]DEC!E5)</f>
        <v>0</v>
      </c>
      <c r="I13" s="54">
        <f>IF(ISBLANK([1]DEC!F5),"",[1]DEC!F5)</f>
        <v>20</v>
      </c>
      <c r="J13" s="46">
        <f>IF(ISBLANK([1]DEC!G5),"",[1]DEC!G5)</f>
        <v>14</v>
      </c>
      <c r="K13" s="86" t="str">
        <f>IF(ISBLANK([1]DEC!H5),"",[1]DEC!H5)</f>
        <v/>
      </c>
      <c r="L13" s="87" t="str">
        <f>IF(ISBLANK([1]DEC!I5),"",[1]DEC!I5)</f>
        <v/>
      </c>
      <c r="N13" s="1">
        <f t="shared" si="2"/>
        <v>45</v>
      </c>
      <c r="O13" s="1">
        <f>IF((J13=O47),I13,0.04)</f>
        <v>0.04</v>
      </c>
      <c r="P13" s="1">
        <f t="shared" si="3"/>
        <v>1</v>
      </c>
      <c r="Q13" s="1" t="b">
        <f>ISNUMBER([1]DEC!B5)</f>
        <v>1</v>
      </c>
      <c r="R13" s="1" t="b">
        <f>ISNUMBER([1]DEC!C5)</f>
        <v>1</v>
      </c>
    </row>
    <row r="14" spans="1:18" ht="18" customHeight="1" thickBot="1" x14ac:dyDescent="0.3">
      <c r="A14" s="93">
        <v>3</v>
      </c>
      <c r="B14" s="42">
        <f>IF(Q14=1,[1]DEC!B6*(9/5)+32,IF([1]DEC!B6="","","M"))</f>
        <v>51.8</v>
      </c>
      <c r="C14" s="42">
        <f>IF(R14=1,[1]DEC!C6*(9/5)+32,"")</f>
        <v>28.4</v>
      </c>
      <c r="D14" s="42">
        <f t="shared" si="0"/>
        <v>0</v>
      </c>
      <c r="E14" s="42">
        <f t="shared" si="1"/>
        <v>25</v>
      </c>
      <c r="F14" s="43">
        <f>IF(ISBLANK([1]DEC!D6),"",[1]DEC!D6)</f>
        <v>0</v>
      </c>
      <c r="G14" s="44" t="str">
        <f>IF([1]DEC!J6="","",[1]DEC!J6)</f>
        <v>N</v>
      </c>
      <c r="H14" s="45">
        <f>IF(ISBLANK([1]DEC!E6),"",[1]DEC!E6)</f>
        <v>0</v>
      </c>
      <c r="I14" s="44">
        <f>IF(ISBLANK([1]DEC!F6),"",[1]DEC!F6)</f>
        <v>10</v>
      </c>
      <c r="J14" s="42">
        <f>IF(ISBLANK([1]DEC!G6),"",[1]DEC!G6)</f>
        <v>16</v>
      </c>
      <c r="K14" s="86" t="str">
        <f>IF(ISBLANK([1]DEC!H6),"",[1]DEC!H6)</f>
        <v/>
      </c>
      <c r="L14" s="87" t="str">
        <f>IF(ISBLANK([1]DEC!I6),"",[1]DEC!I6)</f>
        <v/>
      </c>
      <c r="N14" s="1">
        <f t="shared" si="2"/>
        <v>40</v>
      </c>
      <c r="O14" s="1">
        <f>IF((J14=O47),I14,0.04)</f>
        <v>0.04</v>
      </c>
      <c r="P14" s="1">
        <f t="shared" si="3"/>
        <v>1</v>
      </c>
      <c r="Q14" s="1" t="b">
        <f>ISNUMBER([1]DEC!B6)</f>
        <v>1</v>
      </c>
      <c r="R14" s="1" t="b">
        <f>ISNUMBER([1]DEC!C6)</f>
        <v>1</v>
      </c>
    </row>
    <row r="15" spans="1:18" ht="18" customHeight="1" thickBot="1" x14ac:dyDescent="0.3">
      <c r="A15" s="94">
        <v>4</v>
      </c>
      <c r="B15" s="46">
        <f>IF(Q15=1,[1]DEC!B7*(9/5)+32,IF([1]DEC!B7="","","M"))</f>
        <v>60.8</v>
      </c>
      <c r="C15" s="46">
        <f>IF(R15=1,[1]DEC!C7*(9/5)+32,"")</f>
        <v>26.6</v>
      </c>
      <c r="D15" s="46">
        <f t="shared" si="0"/>
        <v>0</v>
      </c>
      <c r="E15" s="46">
        <f t="shared" si="1"/>
        <v>21</v>
      </c>
      <c r="F15" s="53">
        <f>IF(ISBLANK([1]DEC!D7),"",[1]DEC!D7)</f>
        <v>0</v>
      </c>
      <c r="G15" s="54" t="str">
        <f>IF([1]DEC!J7="","",[1]DEC!J7)</f>
        <v>N</v>
      </c>
      <c r="H15" s="55">
        <f>IF(ISBLANK([1]DEC!E7),"",[1]DEC!E7)</f>
        <v>0</v>
      </c>
      <c r="I15" s="54">
        <f>IF(ISBLANK([1]DEC!F7),"",[1]DEC!F7)</f>
        <v>190</v>
      </c>
      <c r="J15" s="46">
        <f>IF(ISBLANK([1]DEC!G7),"",[1]DEC!G7)</f>
        <v>9</v>
      </c>
      <c r="K15" s="86" t="str">
        <f>IF(ISBLANK([1]DEC!H7),"",[1]DEC!H7)</f>
        <v/>
      </c>
      <c r="L15" s="87" t="str">
        <f>IF(ISBLANK([1]DEC!I7),"",[1]DEC!I7)</f>
        <v/>
      </c>
      <c r="N15" s="1">
        <f t="shared" si="2"/>
        <v>44</v>
      </c>
      <c r="O15" s="1">
        <f>IF((J15=O47),I15,0.04)</f>
        <v>0.04</v>
      </c>
      <c r="P15" s="1">
        <f t="shared" si="3"/>
        <v>1</v>
      </c>
      <c r="Q15" s="1" t="b">
        <f>ISNUMBER([1]DEC!B7)</f>
        <v>1</v>
      </c>
      <c r="R15" s="1" t="b">
        <f>ISNUMBER([1]DEC!C7)</f>
        <v>1</v>
      </c>
    </row>
    <row r="16" spans="1:18" ht="18" customHeight="1" thickBot="1" x14ac:dyDescent="0.3">
      <c r="A16" s="93">
        <v>5</v>
      </c>
      <c r="B16" s="42">
        <f>IF(Q16=1,[1]DEC!B8*(9/5)+32,IF([1]DEC!B8="","","M"))</f>
        <v>66.2</v>
      </c>
      <c r="C16" s="42">
        <f>IF(R16=1,[1]DEC!C8*(9/5)+32,"")</f>
        <v>44.6</v>
      </c>
      <c r="D16" s="42">
        <f t="shared" si="0"/>
        <v>0</v>
      </c>
      <c r="E16" s="42">
        <f t="shared" si="1"/>
        <v>10</v>
      </c>
      <c r="F16" s="43" t="str">
        <f>IF(ISBLANK([1]DEC!D8),"",[1]DEC!D8)</f>
        <v>T</v>
      </c>
      <c r="G16" s="44" t="str">
        <f>IF([1]DEC!J8="","",[1]DEC!J8)</f>
        <v>N</v>
      </c>
      <c r="H16" s="45">
        <f>IF(ISBLANK([1]DEC!E8),"",[1]DEC!E8)</f>
        <v>0</v>
      </c>
      <c r="I16" s="44">
        <f>IF(ISBLANK([1]DEC!F8),"",[1]DEC!F8)</f>
        <v>20</v>
      </c>
      <c r="J16" s="42">
        <f>IF(ISBLANK([1]DEC!G8),"",[1]DEC!G8)</f>
        <v>16</v>
      </c>
      <c r="K16" s="86" t="str">
        <f>IF(ISBLANK([1]DEC!H8),"",[1]DEC!H8)</f>
        <v/>
      </c>
      <c r="L16" s="87" t="str">
        <f>IF(ISBLANK([1]DEC!I8),"",[1]DEC!I8)</f>
        <v/>
      </c>
      <c r="N16" s="1">
        <f t="shared" si="2"/>
        <v>55</v>
      </c>
      <c r="O16" s="1">
        <f>IF((J16=O47),I16,0.04)</f>
        <v>0.04</v>
      </c>
      <c r="P16" s="1">
        <f t="shared" si="3"/>
        <v>1</v>
      </c>
      <c r="Q16" s="1" t="b">
        <f>ISNUMBER([1]DEC!B8)</f>
        <v>1</v>
      </c>
      <c r="R16" s="1" t="b">
        <f>ISNUMBER([1]DEC!C8)</f>
        <v>1</v>
      </c>
    </row>
    <row r="17" spans="1:18" ht="18" customHeight="1" thickBot="1" x14ac:dyDescent="0.3">
      <c r="A17" s="94">
        <v>6</v>
      </c>
      <c r="B17" s="46">
        <f>IF(Q17=1,[1]DEC!B9*(9/5)+32,IF([1]DEC!B9="","","M"))</f>
        <v>53.6</v>
      </c>
      <c r="C17" s="46">
        <f>IF(R17=1,[1]DEC!C9*(9/5)+32,"")</f>
        <v>32</v>
      </c>
      <c r="D17" s="46">
        <f t="shared" si="0"/>
        <v>0</v>
      </c>
      <c r="E17" s="46">
        <f t="shared" si="1"/>
        <v>22</v>
      </c>
      <c r="F17" s="53">
        <f>IF(ISBLANK([1]DEC!D9),"",[1]DEC!D9)</f>
        <v>0</v>
      </c>
      <c r="G17" s="54" t="str">
        <f>IF([1]DEC!J9="","",[1]DEC!J9)</f>
        <v>N</v>
      </c>
      <c r="H17" s="55">
        <f>IF(ISBLANK([1]DEC!E9),"",[1]DEC!E9)</f>
        <v>0</v>
      </c>
      <c r="I17" s="54">
        <f>IF(ISBLANK([1]DEC!F9),"",[1]DEC!F9)</f>
        <v>10</v>
      </c>
      <c r="J17" s="46">
        <f>IF(ISBLANK([1]DEC!G9),"",[1]DEC!G9)</f>
        <v>17</v>
      </c>
      <c r="K17" s="86" t="str">
        <f>IF(ISBLANK([1]DEC!H9),"",[1]DEC!H9)</f>
        <v/>
      </c>
      <c r="L17" s="87" t="str">
        <f>IF(ISBLANK([1]DEC!I9),"",[1]DEC!I9)</f>
        <v/>
      </c>
      <c r="N17" s="1">
        <f t="shared" si="2"/>
        <v>43</v>
      </c>
      <c r="O17" s="1">
        <f>IF((J17=O47),I17,0.04)</f>
        <v>0.04</v>
      </c>
      <c r="P17" s="1">
        <f t="shared" si="3"/>
        <v>1</v>
      </c>
      <c r="Q17" s="1" t="b">
        <f>ISNUMBER([1]DEC!B9)</f>
        <v>1</v>
      </c>
      <c r="R17" s="1" t="b">
        <f>ISNUMBER([1]DEC!C9)</f>
        <v>1</v>
      </c>
    </row>
    <row r="18" spans="1:18" ht="18" customHeight="1" thickBot="1" x14ac:dyDescent="0.3">
      <c r="A18" s="93">
        <v>7</v>
      </c>
      <c r="B18" s="42">
        <f>IF(Q18=1,[1]DEC!B10*(9/5)+32,IF([1]DEC!B10="","","M"))</f>
        <v>60.8</v>
      </c>
      <c r="C18" s="42">
        <f>IF(R18=1,[1]DEC!C10*(9/5)+32,"")</f>
        <v>28.4</v>
      </c>
      <c r="D18" s="42">
        <f t="shared" si="0"/>
        <v>0</v>
      </c>
      <c r="E18" s="42">
        <f t="shared" si="1"/>
        <v>20</v>
      </c>
      <c r="F18" s="43">
        <f>IF(ISBLANK([1]DEC!D10),"",[1]DEC!D10)</f>
        <v>0</v>
      </c>
      <c r="G18" s="44" t="str">
        <f>IF([1]DEC!J10="","",[1]DEC!J10)</f>
        <v>N</v>
      </c>
      <c r="H18" s="45">
        <f>IF(ISBLANK([1]DEC!E10),"",[1]DEC!E10)</f>
        <v>0</v>
      </c>
      <c r="I18" s="44">
        <f>IF(ISBLANK([1]DEC!F10),"",[1]DEC!F10)</f>
        <v>60</v>
      </c>
      <c r="J18" s="42">
        <f>IF(ISBLANK([1]DEC!G10),"",[1]DEC!G10)</f>
        <v>9</v>
      </c>
      <c r="K18" s="86" t="str">
        <f>IF(ISBLANK([1]DEC!H10),"",[1]DEC!H10)</f>
        <v/>
      </c>
      <c r="L18" s="87" t="str">
        <f>IF(ISBLANK([1]DEC!I10),"",[1]DEC!I10)</f>
        <v/>
      </c>
      <c r="N18" s="1">
        <f t="shared" si="2"/>
        <v>45</v>
      </c>
      <c r="O18" s="1">
        <f>IF((J18=O47),I18,0.04)</f>
        <v>0.04</v>
      </c>
      <c r="P18" s="1">
        <f t="shared" si="3"/>
        <v>1</v>
      </c>
      <c r="Q18" s="1" t="b">
        <f>ISNUMBER([1]DEC!B10)</f>
        <v>1</v>
      </c>
      <c r="R18" s="1" t="b">
        <f>ISNUMBER([1]DEC!C10)</f>
        <v>1</v>
      </c>
    </row>
    <row r="19" spans="1:18" ht="18" customHeight="1" thickBot="1" x14ac:dyDescent="0.3">
      <c r="A19" s="94">
        <v>8</v>
      </c>
      <c r="B19" s="46">
        <f>IF(Q19=1,[1]DEC!B11*(9/5)+32,IF([1]DEC!B11="","","M"))</f>
        <v>68</v>
      </c>
      <c r="C19" s="46">
        <f>IF(R19=1,[1]DEC!C11*(9/5)+32,"")</f>
        <v>30.2</v>
      </c>
      <c r="D19" s="46">
        <f t="shared" si="0"/>
        <v>0</v>
      </c>
      <c r="E19" s="46">
        <f t="shared" si="1"/>
        <v>16</v>
      </c>
      <c r="F19" s="53">
        <f>IF(ISBLANK([1]DEC!D11),"",[1]DEC!D11)</f>
        <v>0</v>
      </c>
      <c r="G19" s="54" t="str">
        <f>IF([1]DEC!J11="","",[1]DEC!J11)</f>
        <v>N</v>
      </c>
      <c r="H19" s="55">
        <f>IF(ISBLANK([1]DEC!E11),"",[1]DEC!E11)</f>
        <v>0</v>
      </c>
      <c r="I19" s="54">
        <f>IF(ISBLANK([1]DEC!F11),"",[1]DEC!F11)</f>
        <v>220</v>
      </c>
      <c r="J19" s="46">
        <f>IF(ISBLANK([1]DEC!G11),"",[1]DEC!G11)</f>
        <v>8</v>
      </c>
      <c r="K19" s="86" t="str">
        <f>IF(ISBLANK([1]DEC!H11),"",[1]DEC!H11)</f>
        <v/>
      </c>
      <c r="L19" s="87" t="str">
        <f>IF(ISBLANK([1]DEC!I11),"",[1]DEC!I11)</f>
        <v/>
      </c>
      <c r="N19" s="1">
        <f t="shared" si="2"/>
        <v>49</v>
      </c>
      <c r="O19" s="1">
        <f>IF((J19=O47),I19,0.04)</f>
        <v>0.04</v>
      </c>
      <c r="P19" s="1">
        <f t="shared" si="3"/>
        <v>1</v>
      </c>
      <c r="Q19" s="1" t="b">
        <f>ISNUMBER([1]DEC!B11)</f>
        <v>1</v>
      </c>
      <c r="R19" s="1" t="b">
        <f>ISNUMBER([1]DEC!C11)</f>
        <v>1</v>
      </c>
    </row>
    <row r="20" spans="1:18" ht="18" customHeight="1" thickBot="1" x14ac:dyDescent="0.3">
      <c r="A20" s="93">
        <v>9</v>
      </c>
      <c r="B20" s="42">
        <f>IF(Q20=1,[1]DEC!B12*(9/5)+32,IF([1]DEC!B12="","","M"))</f>
        <v>69.800000000000011</v>
      </c>
      <c r="C20" s="42">
        <f>IF(R20=1,[1]DEC!C12*(9/5)+32,"")</f>
        <v>57.2</v>
      </c>
      <c r="D20" s="42">
        <f t="shared" si="0"/>
        <v>0</v>
      </c>
      <c r="E20" s="42">
        <f t="shared" si="1"/>
        <v>1</v>
      </c>
      <c r="F20" s="43">
        <f>IF(ISBLANK([1]DEC!D12),"",[1]DEC!D12)</f>
        <v>0.28000000000000003</v>
      </c>
      <c r="G20" s="44" t="str">
        <f>IF([1]DEC!J12="","",[1]DEC!J12)</f>
        <v>N</v>
      </c>
      <c r="H20" s="45">
        <f>IF(ISBLANK([1]DEC!E12),"",[1]DEC!E12)</f>
        <v>0</v>
      </c>
      <c r="I20" s="44">
        <f>IF(ISBLANK([1]DEC!F12),"",[1]DEC!F12)</f>
        <v>150</v>
      </c>
      <c r="J20" s="42">
        <f>IF(ISBLANK([1]DEC!G12),"",[1]DEC!G12)</f>
        <v>11</v>
      </c>
      <c r="K20" s="86" t="str">
        <f>IF(ISBLANK([1]DEC!H12),"",[1]DEC!H12)</f>
        <v/>
      </c>
      <c r="L20" s="87" t="str">
        <f>IF(ISBLANK([1]DEC!I12),"",[1]DEC!I12)</f>
        <v/>
      </c>
      <c r="N20" s="1">
        <f t="shared" si="2"/>
        <v>64</v>
      </c>
      <c r="O20" s="1">
        <f>IF((J20=O47),I20,0.04)</f>
        <v>0.04</v>
      </c>
      <c r="P20" s="1">
        <f t="shared" si="3"/>
        <v>1</v>
      </c>
      <c r="Q20" s="1" t="b">
        <f>ISNUMBER([1]DEC!B12)</f>
        <v>1</v>
      </c>
      <c r="R20" s="1" t="b">
        <f>ISNUMBER([1]DEC!C12)</f>
        <v>1</v>
      </c>
    </row>
    <row r="21" spans="1:18" ht="18" customHeight="1" thickBot="1" x14ac:dyDescent="0.3">
      <c r="A21" s="94">
        <v>10</v>
      </c>
      <c r="B21" s="46">
        <f>IF(Q21=1,[1]DEC!B13*(9/5)+32,IF([1]DEC!B13="","","M"))</f>
        <v>77</v>
      </c>
      <c r="C21" s="46">
        <f>IF(R21=1,[1]DEC!C13*(9/5)+32,"")</f>
        <v>66.2</v>
      </c>
      <c r="D21" s="46">
        <f t="shared" si="0"/>
        <v>7</v>
      </c>
      <c r="E21" s="46">
        <f t="shared" si="1"/>
        <v>0</v>
      </c>
      <c r="F21" s="53">
        <f>IF(ISBLANK([1]DEC!D13),"",[1]DEC!D13)</f>
        <v>0.2</v>
      </c>
      <c r="G21" s="54" t="str">
        <f>IF([1]DEC!J13="","",[1]DEC!J13)</f>
        <v>Y</v>
      </c>
      <c r="H21" s="55">
        <f>IF(ISBLANK([1]DEC!E13),"",[1]DEC!E13)</f>
        <v>0</v>
      </c>
      <c r="I21" s="54">
        <f>IF(ISBLANK([1]DEC!F13),"",[1]DEC!F13)</f>
        <v>190</v>
      </c>
      <c r="J21" s="46">
        <f>IF(ISBLANK([1]DEC!G13),"",[1]DEC!G13)</f>
        <v>22</v>
      </c>
      <c r="K21" s="86" t="str">
        <f>IF(ISBLANK([1]DEC!H13),"",[1]DEC!H13)</f>
        <v/>
      </c>
      <c r="L21" s="87" t="str">
        <f>IF(ISBLANK([1]DEC!I13),"",[1]DEC!I13)</f>
        <v/>
      </c>
      <c r="N21" s="1">
        <f t="shared" si="2"/>
        <v>72</v>
      </c>
      <c r="O21" s="1">
        <f>IF((J21=O47),I21,0.04)</f>
        <v>0.04</v>
      </c>
      <c r="P21" s="1">
        <f t="shared" si="3"/>
        <v>1</v>
      </c>
      <c r="Q21" s="1" t="b">
        <f>ISNUMBER([1]DEC!B13)</f>
        <v>1</v>
      </c>
      <c r="R21" s="1" t="b">
        <f>ISNUMBER([1]DEC!C13)</f>
        <v>1</v>
      </c>
    </row>
    <row r="22" spans="1:18" ht="18" customHeight="1" thickBot="1" x14ac:dyDescent="0.3">
      <c r="A22" s="93">
        <v>11</v>
      </c>
      <c r="B22" s="42">
        <f>IF(Q22=1,[1]DEC!B14*(9/5)+32,IF([1]DEC!B14="","","M"))</f>
        <v>68</v>
      </c>
      <c r="C22" s="42">
        <f>IF(R22=1,[1]DEC!C14*(9/5)+32,"")</f>
        <v>33.799999999999997</v>
      </c>
      <c r="D22" s="42">
        <f t="shared" si="0"/>
        <v>0</v>
      </c>
      <c r="E22" s="42">
        <f t="shared" si="1"/>
        <v>14</v>
      </c>
      <c r="F22" s="43">
        <f>IF(ISBLANK([1]DEC!D14),"",[1]DEC!D14)</f>
        <v>0.34</v>
      </c>
      <c r="G22" s="44" t="str">
        <f>IF([1]DEC!J14="","",[1]DEC!J14)</f>
        <v>N</v>
      </c>
      <c r="H22" s="45">
        <f>IF(ISBLANK([1]DEC!E14),"",[1]DEC!E14)</f>
        <v>0</v>
      </c>
      <c r="I22" s="44">
        <f>IF(ISBLANK([1]DEC!F14),"",[1]DEC!F14)</f>
        <v>300</v>
      </c>
      <c r="J22" s="42">
        <f>IF(ISBLANK([1]DEC!G14),"",[1]DEC!G14)</f>
        <v>26</v>
      </c>
      <c r="K22" s="86" t="str">
        <f>IF(ISBLANK([1]DEC!H14),"",[1]DEC!H14)</f>
        <v/>
      </c>
      <c r="L22" s="87" t="str">
        <f>IF(ISBLANK([1]DEC!I14),"",[1]DEC!I14)</f>
        <v/>
      </c>
      <c r="N22" s="1">
        <f t="shared" si="2"/>
        <v>51</v>
      </c>
      <c r="O22" s="1">
        <f>IF((J22=O47),I22,0.04)</f>
        <v>300</v>
      </c>
      <c r="P22" s="1">
        <f t="shared" si="3"/>
        <v>1</v>
      </c>
      <c r="Q22" s="1" t="b">
        <f>ISNUMBER([1]DEC!B14)</f>
        <v>1</v>
      </c>
      <c r="R22" s="1" t="b">
        <f>ISNUMBER([1]DEC!C14)</f>
        <v>1</v>
      </c>
    </row>
    <row r="23" spans="1:18" ht="18" customHeight="1" thickBot="1" x14ac:dyDescent="0.3">
      <c r="A23" s="94">
        <v>12</v>
      </c>
      <c r="B23" s="46">
        <f>IF(Q23=1,[1]DEC!B15*(9/5)+32,IF([1]DEC!B15="","","M"))</f>
        <v>57.2</v>
      </c>
      <c r="C23" s="46">
        <f>IF(R23=1,[1]DEC!C15*(9/5)+32,"")</f>
        <v>30.2</v>
      </c>
      <c r="D23" s="46">
        <f t="shared" si="0"/>
        <v>0</v>
      </c>
      <c r="E23" s="46">
        <f t="shared" si="1"/>
        <v>21</v>
      </c>
      <c r="F23" s="53">
        <f>IF(ISBLANK([1]DEC!D15),"",[1]DEC!D15)</f>
        <v>0</v>
      </c>
      <c r="G23" s="54" t="str">
        <f>IF([1]DEC!J15="","",[1]DEC!J15)</f>
        <v>N</v>
      </c>
      <c r="H23" s="55">
        <f>IF(ISBLANK([1]DEC!E15),"",[1]DEC!E15)</f>
        <v>0</v>
      </c>
      <c r="I23" s="54">
        <f>IF(ISBLANK([1]DEC!F15),"",[1]DEC!F15)</f>
        <v>20</v>
      </c>
      <c r="J23" s="46">
        <f>IF(ISBLANK([1]DEC!G15),"",[1]DEC!G15)</f>
        <v>15</v>
      </c>
      <c r="K23" s="86" t="str">
        <f>IF(ISBLANK([1]DEC!H15),"",[1]DEC!H15)</f>
        <v/>
      </c>
      <c r="L23" s="87" t="str">
        <f>IF(ISBLANK([1]DEC!I15),"",[1]DEC!I15)</f>
        <v/>
      </c>
      <c r="N23" s="1">
        <f t="shared" si="2"/>
        <v>44</v>
      </c>
      <c r="O23" s="1">
        <f>IF((J23=O47),I23,0.04)</f>
        <v>0.04</v>
      </c>
      <c r="P23" s="1">
        <f t="shared" si="3"/>
        <v>1</v>
      </c>
      <c r="Q23" s="1" t="b">
        <f>ISNUMBER([1]DEC!B15)</f>
        <v>1</v>
      </c>
      <c r="R23" s="1" t="b">
        <f>ISNUMBER([1]DEC!C15)</f>
        <v>1</v>
      </c>
    </row>
    <row r="24" spans="1:18" ht="18" customHeight="1" thickBot="1" x14ac:dyDescent="0.3">
      <c r="A24" s="93">
        <v>13</v>
      </c>
      <c r="B24" s="42">
        <f>IF(Q24=1,[1]DEC!B16*(9/5)+32,IF([1]DEC!B16="","","M"))</f>
        <v>62.6</v>
      </c>
      <c r="C24" s="42">
        <f>IF(R24=1,[1]DEC!C16*(9/5)+32,"")</f>
        <v>32</v>
      </c>
      <c r="D24" s="42">
        <f t="shared" si="0"/>
        <v>0</v>
      </c>
      <c r="E24" s="42">
        <f t="shared" si="1"/>
        <v>18</v>
      </c>
      <c r="F24" s="43">
        <f>IF(ISBLANK([1]DEC!D16),"",[1]DEC!D16)</f>
        <v>0</v>
      </c>
      <c r="G24" s="44" t="str">
        <f>IF([1]DEC!J16="","",[1]DEC!J16)</f>
        <v>N</v>
      </c>
      <c r="H24" s="45">
        <f>IF(ISBLANK([1]DEC!E16),"",[1]DEC!E16)</f>
        <v>0</v>
      </c>
      <c r="I24" s="44">
        <f>IF(ISBLANK([1]DEC!F16),"",[1]DEC!F16)</f>
        <v>80</v>
      </c>
      <c r="J24" s="42">
        <f>IF(ISBLANK([1]DEC!G16),"",[1]DEC!G16)</f>
        <v>12</v>
      </c>
      <c r="K24" s="86" t="str">
        <f>IF(ISBLANK([1]DEC!H16),"",[1]DEC!H16)</f>
        <v/>
      </c>
      <c r="L24" s="87" t="str">
        <f>IF(ISBLANK([1]DEC!I16),"",[1]DEC!I16)</f>
        <v/>
      </c>
      <c r="N24" s="1">
        <f t="shared" si="2"/>
        <v>47</v>
      </c>
      <c r="O24" s="1">
        <f>IF((J24=O47),I24,0.04)</f>
        <v>0.04</v>
      </c>
      <c r="P24" s="1">
        <f t="shared" si="3"/>
        <v>1</v>
      </c>
      <c r="Q24" s="1" t="b">
        <f>ISNUMBER([1]DEC!B16)</f>
        <v>1</v>
      </c>
      <c r="R24" s="1" t="b">
        <f>ISNUMBER([1]DEC!C16)</f>
        <v>1</v>
      </c>
    </row>
    <row r="25" spans="1:18" ht="18" customHeight="1" thickBot="1" x14ac:dyDescent="0.3">
      <c r="A25" s="94">
        <v>14</v>
      </c>
      <c r="B25" s="46">
        <f>IF(Q25=1,[1]DEC!B17*(9/5)+32,IF([1]DEC!B17="","","M"))</f>
        <v>71.599999999999994</v>
      </c>
      <c r="C25" s="46">
        <f>IF(R25=1,[1]DEC!C17*(9/5)+32,"")</f>
        <v>48.2</v>
      </c>
      <c r="D25" s="46">
        <f t="shared" si="0"/>
        <v>0</v>
      </c>
      <c r="E25" s="46">
        <f t="shared" si="1"/>
        <v>5</v>
      </c>
      <c r="F25" s="53">
        <f>IF(ISBLANK([1]DEC!D17),"",[1]DEC!D17)</f>
        <v>0</v>
      </c>
      <c r="G25" s="54" t="str">
        <f>IF([1]DEC!J17="","",[1]DEC!J17)</f>
        <v>N</v>
      </c>
      <c r="H25" s="55">
        <f>IF(ISBLANK([1]DEC!E17),"",[1]DEC!E17)</f>
        <v>0</v>
      </c>
      <c r="I25" s="54">
        <f>IF(ISBLANK([1]DEC!F17),"",[1]DEC!F17)</f>
        <v>110</v>
      </c>
      <c r="J25" s="46">
        <f>IF(ISBLANK([1]DEC!G17),"",[1]DEC!G17)</f>
        <v>19</v>
      </c>
      <c r="K25" s="86" t="str">
        <f>IF(ISBLANK([1]DEC!H17),"",[1]DEC!H17)</f>
        <v/>
      </c>
      <c r="L25" s="87" t="str">
        <f>IF(ISBLANK([1]DEC!I17),"",[1]DEC!I17)</f>
        <v/>
      </c>
      <c r="N25" s="1">
        <f t="shared" si="2"/>
        <v>60</v>
      </c>
      <c r="O25" s="1">
        <f>IF((J25=O47),I25,0.04)</f>
        <v>0.04</v>
      </c>
      <c r="P25" s="1">
        <f t="shared" si="3"/>
        <v>1</v>
      </c>
      <c r="Q25" s="1" t="b">
        <f>ISNUMBER([1]DEC!B17)</f>
        <v>1</v>
      </c>
      <c r="R25" s="1" t="b">
        <f>ISNUMBER([1]DEC!C17)</f>
        <v>1</v>
      </c>
    </row>
    <row r="26" spans="1:18" ht="18" customHeight="1" thickBot="1" x14ac:dyDescent="0.3">
      <c r="A26" s="93">
        <v>15</v>
      </c>
      <c r="B26" s="42">
        <f>IF(Q26=1,[1]DEC!B18*(9/5)+32,IF([1]DEC!B18="","","M"))</f>
        <v>66.2</v>
      </c>
      <c r="C26" s="42">
        <f>IF(R26=1,[1]DEC!C18*(9/5)+32,"")</f>
        <v>53.6</v>
      </c>
      <c r="D26" s="42">
        <f t="shared" si="0"/>
        <v>0</v>
      </c>
      <c r="E26" s="42">
        <f t="shared" si="1"/>
        <v>5</v>
      </c>
      <c r="F26" s="43">
        <f>IF(ISBLANK([1]DEC!D18),"",[1]DEC!D18)</f>
        <v>0</v>
      </c>
      <c r="G26" s="44" t="str">
        <f>IF([1]DEC!J18="","",[1]DEC!J18)</f>
        <v>N</v>
      </c>
      <c r="H26" s="45">
        <f>IF(ISBLANK([1]DEC!E18),"",[1]DEC!E18)</f>
        <v>0</v>
      </c>
      <c r="I26" s="44">
        <f>IF(ISBLANK([1]DEC!F18),"",[1]DEC!F18)</f>
        <v>110</v>
      </c>
      <c r="J26" s="42">
        <f>IF(ISBLANK([1]DEC!G18),"",[1]DEC!G18)</f>
        <v>13</v>
      </c>
      <c r="K26" s="86" t="str">
        <f>IF(ISBLANK([1]DEC!H18),"",[1]DEC!H18)</f>
        <v/>
      </c>
      <c r="L26" s="87" t="str">
        <f>IF(ISBLANK([1]DEC!I18),"",[1]DEC!I18)</f>
        <v/>
      </c>
      <c r="N26" s="1">
        <f t="shared" si="2"/>
        <v>60</v>
      </c>
      <c r="O26" s="1">
        <f>IF((J26=O47),I26,0.04)</f>
        <v>0.04</v>
      </c>
      <c r="P26" s="1">
        <f t="shared" si="3"/>
        <v>1</v>
      </c>
      <c r="Q26" s="1" t="b">
        <f>ISNUMBER([1]DEC!B18)</f>
        <v>1</v>
      </c>
      <c r="R26" s="1" t="b">
        <f>ISNUMBER([1]DEC!C18)</f>
        <v>1</v>
      </c>
    </row>
    <row r="27" spans="1:18" ht="18" customHeight="1" thickBot="1" x14ac:dyDescent="0.3">
      <c r="A27" s="94">
        <v>16</v>
      </c>
      <c r="B27" s="46">
        <f>IF(Q27=1,[1]DEC!B19*(9/5)+32,IF([1]DEC!B19="","","M"))</f>
        <v>75.2</v>
      </c>
      <c r="C27" s="46">
        <f>IF(R27=1,[1]DEC!C19*(9/5)+32,"")</f>
        <v>51.8</v>
      </c>
      <c r="D27" s="46">
        <f t="shared" si="0"/>
        <v>0</v>
      </c>
      <c r="E27" s="46">
        <f t="shared" si="1"/>
        <v>1</v>
      </c>
      <c r="F27" s="53">
        <f>IF(ISBLANK([1]DEC!D19),"",[1]DEC!D19)</f>
        <v>0</v>
      </c>
      <c r="G27" s="54" t="str">
        <f>IF([1]DEC!J19="","",[1]DEC!J19)</f>
        <v>N</v>
      </c>
      <c r="H27" s="55">
        <f>IF(ISBLANK([1]DEC!E19),"",[1]DEC!E19)</f>
        <v>0</v>
      </c>
      <c r="I27" s="54">
        <f>IF(ISBLANK([1]DEC!F19),"",[1]DEC!F19)</f>
        <v>70</v>
      </c>
      <c r="J27" s="46">
        <f>IF(ISBLANK([1]DEC!G19),"",[1]DEC!G19)</f>
        <v>9</v>
      </c>
      <c r="K27" s="86" t="str">
        <f>IF(ISBLANK([1]DEC!H19),"",[1]DEC!H19)</f>
        <v/>
      </c>
      <c r="L27" s="87" t="str">
        <f>IF(ISBLANK([1]DEC!I19),"",[1]DEC!I19)</f>
        <v/>
      </c>
      <c r="N27" s="1">
        <f t="shared" si="2"/>
        <v>64</v>
      </c>
      <c r="O27" s="1">
        <f>IF((J27=O47),I27,0.04)</f>
        <v>0.04</v>
      </c>
      <c r="P27" s="1">
        <f t="shared" si="3"/>
        <v>1</v>
      </c>
      <c r="Q27" s="1" t="b">
        <f>ISNUMBER([1]DEC!B19)</f>
        <v>1</v>
      </c>
      <c r="R27" s="1" t="b">
        <f>ISNUMBER([1]DEC!C19)</f>
        <v>1</v>
      </c>
    </row>
    <row r="28" spans="1:18" ht="18" customHeight="1" thickBot="1" x14ac:dyDescent="0.3">
      <c r="A28" s="93">
        <v>17</v>
      </c>
      <c r="B28" s="42" t="str">
        <f>IF(Q28=1,[1]DEC!B20*(9/5)+32,IF([1]DEC!B20="","","M"))</f>
        <v/>
      </c>
      <c r="C28" s="42" t="str">
        <f>IF(R28=1,[1]DEC!C20*(9/5)+32,"")</f>
        <v/>
      </c>
      <c r="D28" s="42" t="str">
        <f t="shared" si="0"/>
        <v/>
      </c>
      <c r="E28" s="42" t="str">
        <f t="shared" si="1"/>
        <v/>
      </c>
      <c r="F28" s="43" t="str">
        <f>IF(ISBLANK([1]DEC!D20),"",[1]DEC!D20)</f>
        <v/>
      </c>
      <c r="G28" s="44" t="str">
        <f>IF([1]DEC!J20="","",[1]DEC!J20)</f>
        <v/>
      </c>
      <c r="H28" s="45" t="str">
        <f>IF(ISBLANK([1]DEC!E20),"",[1]DEC!E20)</f>
        <v/>
      </c>
      <c r="I28" s="44" t="str">
        <f>IF(ISBLANK([1]DEC!F20),"",[1]DEC!F20)</f>
        <v/>
      </c>
      <c r="J28" s="42" t="str">
        <f>IF(ISBLANK([1]DEC!G20),"",[1]DEC!G20)</f>
        <v/>
      </c>
      <c r="K28" s="86" t="str">
        <f>IF(ISBLANK([1]DEC!H20),"",[1]DEC!H20)</f>
        <v/>
      </c>
      <c r="L28" s="87" t="str">
        <f>IF(ISBLANK([1]DEC!I20),"",[1]DEC!I20)</f>
        <v/>
      </c>
      <c r="N28" s="1">
        <f t="shared" si="2"/>
        <v>0</v>
      </c>
      <c r="O28" s="1">
        <f>IF((J28=O47),I28,0.04)</f>
        <v>0.04</v>
      </c>
      <c r="P28" s="1">
        <f t="shared" si="3"/>
        <v>1</v>
      </c>
      <c r="Q28" s="1" t="b">
        <f>ISNUMBER([1]DEC!B20)</f>
        <v>0</v>
      </c>
      <c r="R28" s="1" t="b">
        <f>ISNUMBER([1]DEC!C20)</f>
        <v>0</v>
      </c>
    </row>
    <row r="29" spans="1:18" ht="18" customHeight="1" thickBot="1" x14ac:dyDescent="0.3">
      <c r="A29" s="94">
        <v>18</v>
      </c>
      <c r="B29" s="46" t="str">
        <f>IF(Q29=1,[1]DEC!B21*(9/5)+32,IF([1]DEC!B21="","","M"))</f>
        <v/>
      </c>
      <c r="C29" s="46" t="str">
        <f>IF(R29=1,[1]DEC!C21*(9/5)+32,"")</f>
        <v/>
      </c>
      <c r="D29" s="46" t="str">
        <f t="shared" si="0"/>
        <v/>
      </c>
      <c r="E29" s="46" t="str">
        <f t="shared" si="1"/>
        <v/>
      </c>
      <c r="F29" s="53" t="str">
        <f>IF(ISBLANK([1]DEC!D21),"",[1]DEC!D21)</f>
        <v/>
      </c>
      <c r="G29" s="54" t="str">
        <f>IF([1]DEC!J21="","",[1]DEC!J21)</f>
        <v/>
      </c>
      <c r="H29" s="55" t="str">
        <f>IF(ISBLANK([1]DEC!E21),"",[1]DEC!E21)</f>
        <v/>
      </c>
      <c r="I29" s="54" t="str">
        <f>IF(ISBLANK([1]DEC!F21),"",[1]DEC!F21)</f>
        <v/>
      </c>
      <c r="J29" s="46" t="str">
        <f>IF(ISBLANK([1]DEC!G21),"",[1]DEC!G21)</f>
        <v/>
      </c>
      <c r="K29" s="86" t="str">
        <f>IF(ISBLANK([1]DEC!H21),"",[1]DEC!H21)</f>
        <v/>
      </c>
      <c r="L29" s="87" t="str">
        <f>IF(ISBLANK([1]DEC!I21),"",[1]DEC!I21)</f>
        <v/>
      </c>
      <c r="N29" s="1">
        <f t="shared" si="2"/>
        <v>0</v>
      </c>
      <c r="O29" s="1">
        <f>IF((J29=O47),I29,0.04)</f>
        <v>0.04</v>
      </c>
      <c r="P29" s="1">
        <f t="shared" si="3"/>
        <v>1</v>
      </c>
      <c r="Q29" s="1" t="b">
        <f>ISNUMBER([1]DEC!B21)</f>
        <v>0</v>
      </c>
      <c r="R29" s="1" t="b">
        <f>ISNUMBER([1]DEC!C21)</f>
        <v>0</v>
      </c>
    </row>
    <row r="30" spans="1:18" ht="18" customHeight="1" thickBot="1" x14ac:dyDescent="0.3">
      <c r="A30" s="93">
        <v>19</v>
      </c>
      <c r="B30" s="42" t="str">
        <f>IF(Q30=1,[1]DEC!B22*(9/5)+32,IF([1]DEC!B22="","","M"))</f>
        <v/>
      </c>
      <c r="C30" s="42" t="str">
        <f>IF(R30=1,[1]DEC!C22*(9/5)+32,"")</f>
        <v/>
      </c>
      <c r="D30" s="42" t="str">
        <f t="shared" si="0"/>
        <v/>
      </c>
      <c r="E30" s="42" t="str">
        <f t="shared" si="1"/>
        <v/>
      </c>
      <c r="F30" s="43" t="str">
        <f>IF(ISBLANK([1]DEC!D22),"",[1]DEC!D22)</f>
        <v/>
      </c>
      <c r="G30" s="44" t="str">
        <f>IF([1]DEC!J22="","",[1]DEC!J22)</f>
        <v/>
      </c>
      <c r="H30" s="45" t="str">
        <f>IF(ISBLANK([1]DEC!E22),"",[1]DEC!E22)</f>
        <v/>
      </c>
      <c r="I30" s="44" t="str">
        <f>IF(ISBLANK([1]DEC!F22),"",[1]DEC!F22)</f>
        <v/>
      </c>
      <c r="J30" s="42" t="str">
        <f>IF(ISBLANK([1]DEC!G22),"",[1]DEC!G22)</f>
        <v/>
      </c>
      <c r="K30" s="86" t="str">
        <f>IF(ISBLANK([1]DEC!H22),"",[1]DEC!H22)</f>
        <v/>
      </c>
      <c r="L30" s="87" t="str">
        <f>IF(ISBLANK([1]DEC!I22),"",[1]DEC!I22)</f>
        <v/>
      </c>
      <c r="N30" s="1">
        <f t="shared" si="2"/>
        <v>0</v>
      </c>
      <c r="O30" s="1">
        <f>IF((J30=O47),I30,0.04)</f>
        <v>0.04</v>
      </c>
      <c r="P30" s="1">
        <f t="shared" si="3"/>
        <v>1</v>
      </c>
      <c r="Q30" s="1" t="b">
        <f>ISNUMBER([1]DEC!B22)</f>
        <v>0</v>
      </c>
      <c r="R30" s="1" t="b">
        <f>ISNUMBER([1]DEC!C22)</f>
        <v>0</v>
      </c>
    </row>
    <row r="31" spans="1:18" ht="18" customHeight="1" thickBot="1" x14ac:dyDescent="0.3">
      <c r="A31" s="94">
        <v>20</v>
      </c>
      <c r="B31" s="46" t="str">
        <f>IF(Q31=1,[1]DEC!B23*(9/5)+32,IF([1]DEC!B23="","","M"))</f>
        <v/>
      </c>
      <c r="C31" s="46" t="str">
        <f>IF(R31=1,[1]DEC!C23*(9/5)+32,"")</f>
        <v/>
      </c>
      <c r="D31" s="46" t="str">
        <f t="shared" si="0"/>
        <v/>
      </c>
      <c r="E31" s="46" t="str">
        <f t="shared" si="1"/>
        <v/>
      </c>
      <c r="F31" s="53" t="str">
        <f>IF(ISBLANK([1]DEC!D23),"",[1]DEC!D23)</f>
        <v/>
      </c>
      <c r="G31" s="54" t="str">
        <f>IF([1]DEC!J23="","",[1]DEC!J23)</f>
        <v/>
      </c>
      <c r="H31" s="55" t="str">
        <f>IF(ISBLANK([1]DEC!E23),"",[1]DEC!E23)</f>
        <v/>
      </c>
      <c r="I31" s="54" t="str">
        <f>IF(ISBLANK([1]DEC!F23),"",[1]DEC!F23)</f>
        <v/>
      </c>
      <c r="J31" s="46" t="str">
        <f>IF(ISBLANK([1]DEC!G23),"",[1]DEC!G23)</f>
        <v/>
      </c>
      <c r="K31" s="86" t="str">
        <f>IF(ISBLANK([1]DEC!H23),"",[1]DEC!H23)</f>
        <v/>
      </c>
      <c r="L31" s="87" t="str">
        <f>IF(ISBLANK([1]DEC!I23),"",[1]DEC!I23)</f>
        <v/>
      </c>
      <c r="N31" s="1">
        <f t="shared" si="2"/>
        <v>0</v>
      </c>
      <c r="O31" s="1">
        <f>IF((J31=O47),I31,0.04)</f>
        <v>0.04</v>
      </c>
      <c r="P31" s="1">
        <f t="shared" si="3"/>
        <v>1</v>
      </c>
      <c r="Q31" s="1" t="b">
        <f>ISNUMBER([1]DEC!B23)</f>
        <v>0</v>
      </c>
      <c r="R31" s="1" t="b">
        <f>ISNUMBER([1]DEC!C23)</f>
        <v>0</v>
      </c>
    </row>
    <row r="32" spans="1:18" ht="18" customHeight="1" thickBot="1" x14ac:dyDescent="0.3">
      <c r="A32" s="93">
        <v>21</v>
      </c>
      <c r="B32" s="42" t="str">
        <f>IF(Q32=1,[1]DEC!B24*(9/5)+32,IF([1]DEC!B24="","","M"))</f>
        <v/>
      </c>
      <c r="C32" s="42" t="str">
        <f>IF(R32=1,[1]DEC!C24*(9/5)+32,"")</f>
        <v/>
      </c>
      <c r="D32" s="42" t="str">
        <f t="shared" si="0"/>
        <v/>
      </c>
      <c r="E32" s="42" t="str">
        <f t="shared" si="1"/>
        <v/>
      </c>
      <c r="F32" s="43" t="str">
        <f>IF(ISBLANK([1]DEC!D24),"",[1]DEC!D24)</f>
        <v/>
      </c>
      <c r="G32" s="44" t="str">
        <f>IF([1]DEC!J24="","",[1]DEC!J24)</f>
        <v/>
      </c>
      <c r="H32" s="45" t="str">
        <f>IF(ISBLANK([1]DEC!E24),"",[1]DEC!E24)</f>
        <v/>
      </c>
      <c r="I32" s="44" t="str">
        <f>IF(ISBLANK([1]DEC!F24),"",[1]DEC!F24)</f>
        <v/>
      </c>
      <c r="J32" s="42" t="str">
        <f>IF(ISBLANK([1]DEC!G24),"",[1]DEC!G24)</f>
        <v/>
      </c>
      <c r="K32" s="86" t="str">
        <f>IF(ISBLANK([1]DEC!H24),"",[1]DEC!H24)</f>
        <v/>
      </c>
      <c r="L32" s="87" t="str">
        <f>IF(ISBLANK([1]DEC!I24),"",[1]DEC!I24)</f>
        <v/>
      </c>
      <c r="N32" s="1">
        <f t="shared" si="2"/>
        <v>0</v>
      </c>
      <c r="O32" s="1">
        <f>IF((J32=O47),I32,0.04)</f>
        <v>0.04</v>
      </c>
      <c r="P32" s="1">
        <f t="shared" si="3"/>
        <v>1</v>
      </c>
      <c r="Q32" s="1" t="b">
        <f>ISNUMBER([1]DEC!B24)</f>
        <v>0</v>
      </c>
      <c r="R32" s="1" t="b">
        <f>ISNUMBER([1]DEC!C24)</f>
        <v>0</v>
      </c>
    </row>
    <row r="33" spans="1:18" ht="18" customHeight="1" thickBot="1" x14ac:dyDescent="0.3">
      <c r="A33" s="94">
        <v>22</v>
      </c>
      <c r="B33" s="46" t="str">
        <f>IF(Q33=1,[1]DEC!B25*(9/5)+32,IF([1]DEC!B25="","","M"))</f>
        <v/>
      </c>
      <c r="C33" s="46" t="str">
        <f>IF(R33=1,[1]DEC!C25*(9/5)+32,"")</f>
        <v/>
      </c>
      <c r="D33" s="46" t="str">
        <f t="shared" si="0"/>
        <v/>
      </c>
      <c r="E33" s="46" t="str">
        <f t="shared" si="1"/>
        <v/>
      </c>
      <c r="F33" s="53" t="str">
        <f>IF(ISBLANK([1]DEC!D25),"",[1]DEC!D25)</f>
        <v/>
      </c>
      <c r="G33" s="54" t="str">
        <f>IF([1]DEC!J25="","",[1]DEC!J25)</f>
        <v/>
      </c>
      <c r="H33" s="55" t="str">
        <f>IF(ISBLANK([1]DEC!E25),"",[1]DEC!E25)</f>
        <v/>
      </c>
      <c r="I33" s="54" t="str">
        <f>IF(ISBLANK([1]DEC!F25),"",[1]DEC!F25)</f>
        <v/>
      </c>
      <c r="J33" s="46" t="str">
        <f>IF(ISBLANK([1]DEC!G25),"",[1]DEC!G25)</f>
        <v/>
      </c>
      <c r="K33" s="86" t="str">
        <f>IF(ISBLANK([1]DEC!H25),"",[1]DEC!H25)</f>
        <v/>
      </c>
      <c r="L33" s="87" t="str">
        <f>IF(ISBLANK([1]DEC!I25),"",[1]DEC!I25)</f>
        <v/>
      </c>
      <c r="N33" s="1">
        <f t="shared" si="2"/>
        <v>0</v>
      </c>
      <c r="O33" s="1">
        <f>IF((J33=O47),I33,0.04)</f>
        <v>0.04</v>
      </c>
      <c r="P33" s="1">
        <f t="shared" si="3"/>
        <v>1</v>
      </c>
      <c r="Q33" s="1" t="b">
        <f>ISNUMBER([1]DEC!B25)</f>
        <v>0</v>
      </c>
      <c r="R33" s="1" t="b">
        <f>ISNUMBER([1]DEC!C25)</f>
        <v>0</v>
      </c>
    </row>
    <row r="34" spans="1:18" ht="18" customHeight="1" thickBot="1" x14ac:dyDescent="0.3">
      <c r="A34" s="93">
        <v>23</v>
      </c>
      <c r="B34" s="42" t="str">
        <f>IF(Q34=1,[1]DEC!B26*(9/5)+32,IF([1]DEC!B26="","","M"))</f>
        <v/>
      </c>
      <c r="C34" s="42" t="str">
        <f>IF(R34=1,[1]DEC!C26*(9/5)+32,"")</f>
        <v/>
      </c>
      <c r="D34" s="42" t="str">
        <f t="shared" si="0"/>
        <v/>
      </c>
      <c r="E34" s="42" t="str">
        <f t="shared" si="1"/>
        <v/>
      </c>
      <c r="F34" s="43" t="str">
        <f>IF(ISBLANK([1]DEC!D26),"",[1]DEC!D26)</f>
        <v/>
      </c>
      <c r="G34" s="44" t="str">
        <f>IF([1]DEC!J26="","",[1]DEC!J26)</f>
        <v/>
      </c>
      <c r="H34" s="45" t="str">
        <f>IF(ISBLANK([1]DEC!E26),"",[1]DEC!E26)</f>
        <v/>
      </c>
      <c r="I34" s="44" t="str">
        <f>IF(ISBLANK([1]DEC!F26),"",[1]DEC!F26)</f>
        <v/>
      </c>
      <c r="J34" s="42" t="str">
        <f>IF(ISBLANK([1]DEC!G26),"",[1]DEC!G26)</f>
        <v/>
      </c>
      <c r="K34" s="86" t="str">
        <f>IF(ISBLANK([1]DEC!H26),"",[1]DEC!H26)</f>
        <v/>
      </c>
      <c r="L34" s="87" t="str">
        <f>IF(ISBLANK([1]DEC!I26),"",[1]DEC!I26)</f>
        <v/>
      </c>
      <c r="N34" s="1">
        <f t="shared" si="2"/>
        <v>0</v>
      </c>
      <c r="O34" s="1">
        <f>IF((J34=O47),I34,0.04)</f>
        <v>0.04</v>
      </c>
      <c r="P34" s="1">
        <f t="shared" si="3"/>
        <v>1</v>
      </c>
      <c r="Q34" s="1" t="b">
        <f>ISNUMBER([1]DEC!B26)</f>
        <v>0</v>
      </c>
      <c r="R34" s="1" t="b">
        <f>ISNUMBER([1]DEC!C26)</f>
        <v>0</v>
      </c>
    </row>
    <row r="35" spans="1:18" ht="18" customHeight="1" thickBot="1" x14ac:dyDescent="0.3">
      <c r="A35" s="94">
        <v>24</v>
      </c>
      <c r="B35" s="46" t="str">
        <f>IF(Q35=1,[1]DEC!B27*(9/5)+32,IF([1]DEC!B27="","","M"))</f>
        <v/>
      </c>
      <c r="C35" s="46" t="str">
        <f>IF(R35=1,[1]DEC!C27*(9/5)+32,"")</f>
        <v/>
      </c>
      <c r="D35" s="46" t="str">
        <f t="shared" si="0"/>
        <v/>
      </c>
      <c r="E35" s="46" t="str">
        <f t="shared" si="1"/>
        <v/>
      </c>
      <c r="F35" s="53" t="str">
        <f>IF(ISBLANK([1]DEC!D27),"",[1]DEC!D27)</f>
        <v/>
      </c>
      <c r="G35" s="54" t="str">
        <f>IF([1]DEC!J27="","",[1]DEC!J27)</f>
        <v/>
      </c>
      <c r="H35" s="55" t="str">
        <f>IF(ISBLANK([1]DEC!E27),"",[1]DEC!E27)</f>
        <v/>
      </c>
      <c r="I35" s="54" t="str">
        <f>IF(ISBLANK([1]DEC!F27),"",[1]DEC!F27)</f>
        <v/>
      </c>
      <c r="J35" s="46" t="str">
        <f>IF(ISBLANK([1]DEC!G27),"",[1]DEC!G27)</f>
        <v/>
      </c>
      <c r="K35" s="86" t="str">
        <f>IF(ISBLANK([1]DEC!H27),"",[1]DEC!H27)</f>
        <v/>
      </c>
      <c r="L35" s="87" t="str">
        <f>IF(ISBLANK([1]DEC!I27),"",[1]DEC!I27)</f>
        <v/>
      </c>
      <c r="N35" s="1">
        <f t="shared" si="2"/>
        <v>0</v>
      </c>
      <c r="O35" s="1">
        <f>IF((J35=O47),I35,0.04)</f>
        <v>0.04</v>
      </c>
      <c r="P35" s="1">
        <f t="shared" si="3"/>
        <v>1</v>
      </c>
      <c r="Q35" s="1" t="b">
        <f>ISNUMBER([1]DEC!B27)</f>
        <v>0</v>
      </c>
      <c r="R35" s="1" t="b">
        <f>ISNUMBER([1]DEC!C27)</f>
        <v>0</v>
      </c>
    </row>
    <row r="36" spans="1:18" ht="18" customHeight="1" thickBot="1" x14ac:dyDescent="0.3">
      <c r="A36" s="93">
        <v>25</v>
      </c>
      <c r="B36" s="42" t="str">
        <f>IF(Q36=1,[1]DEC!B28*(9/5)+32,IF([1]DEC!B28="","","M"))</f>
        <v/>
      </c>
      <c r="C36" s="42" t="str">
        <f>IF(R36=1,[1]DEC!C28*(9/5)+32,"")</f>
        <v/>
      </c>
      <c r="D36" s="42" t="str">
        <f t="shared" si="0"/>
        <v/>
      </c>
      <c r="E36" s="42" t="str">
        <f t="shared" si="1"/>
        <v/>
      </c>
      <c r="F36" s="43" t="str">
        <f>IF(ISBLANK([1]DEC!D28),"",[1]DEC!D28)</f>
        <v/>
      </c>
      <c r="G36" s="44" t="str">
        <f>IF([1]DEC!J28="","",[1]DEC!J28)</f>
        <v/>
      </c>
      <c r="H36" s="45" t="str">
        <f>IF(ISBLANK([1]DEC!E28),"",[1]DEC!E28)</f>
        <v/>
      </c>
      <c r="I36" s="44" t="str">
        <f>IF(ISBLANK([1]DEC!F28),"",[1]DEC!F28)</f>
        <v/>
      </c>
      <c r="J36" s="42" t="str">
        <f>IF(ISBLANK([1]DEC!G28),"",[1]DEC!G28)</f>
        <v/>
      </c>
      <c r="K36" s="86" t="str">
        <f>IF(ISBLANK([1]DEC!H28),"",[1]DEC!H28)</f>
        <v/>
      </c>
      <c r="L36" s="87" t="str">
        <f>IF(ISBLANK([1]DEC!I28),"",[1]DEC!I28)</f>
        <v/>
      </c>
      <c r="N36" s="1">
        <f t="shared" si="2"/>
        <v>0</v>
      </c>
      <c r="O36" s="1">
        <f>IF((J36=O47),I36,0.04)</f>
        <v>0.04</v>
      </c>
      <c r="P36" s="1">
        <f t="shared" si="3"/>
        <v>1</v>
      </c>
      <c r="Q36" s="1" t="b">
        <f>ISNUMBER([1]DEC!B28)</f>
        <v>0</v>
      </c>
      <c r="R36" s="1" t="b">
        <f>ISNUMBER([1]DEC!C28)</f>
        <v>0</v>
      </c>
    </row>
    <row r="37" spans="1:18" ht="18" customHeight="1" thickBot="1" x14ac:dyDescent="0.3">
      <c r="A37" s="94">
        <v>26</v>
      </c>
      <c r="B37" s="46" t="str">
        <f>IF(Q37=1,[1]DEC!B29*(9/5)+32,IF([1]DEC!B29="","","M"))</f>
        <v/>
      </c>
      <c r="C37" s="46" t="str">
        <f>IF(R37=1,[1]DEC!C29*(9/5)+32,"")</f>
        <v/>
      </c>
      <c r="D37" s="46" t="str">
        <f t="shared" si="0"/>
        <v/>
      </c>
      <c r="E37" s="46" t="str">
        <f t="shared" si="1"/>
        <v/>
      </c>
      <c r="F37" s="53" t="str">
        <f>IF(ISBLANK([1]DEC!D29),"",[1]DEC!D29)</f>
        <v/>
      </c>
      <c r="G37" s="54" t="str">
        <f>IF([1]DEC!J29="","",[1]DEC!J29)</f>
        <v/>
      </c>
      <c r="H37" s="55" t="str">
        <f>IF(ISBLANK([1]DEC!E29),"",[1]DEC!E29)</f>
        <v/>
      </c>
      <c r="I37" s="54" t="str">
        <f>IF(ISBLANK([1]DEC!F29),"",[1]DEC!F29)</f>
        <v/>
      </c>
      <c r="J37" s="46" t="str">
        <f>IF(ISBLANK([1]DEC!G29),"",[1]DEC!G29)</f>
        <v/>
      </c>
      <c r="K37" s="86" t="str">
        <f>IF(ISBLANK([1]DEC!H29),"",[1]DEC!H29)</f>
        <v/>
      </c>
      <c r="L37" s="87" t="str">
        <f>IF(ISBLANK([1]DEC!I29),"",[1]DEC!I29)</f>
        <v/>
      </c>
      <c r="N37" s="1">
        <f t="shared" si="2"/>
        <v>0</v>
      </c>
      <c r="O37" s="1">
        <f>IF((J37=O47),I37,0.04)</f>
        <v>0.04</v>
      </c>
      <c r="P37" s="1">
        <f t="shared" si="3"/>
        <v>1</v>
      </c>
      <c r="Q37" s="1" t="b">
        <f>ISNUMBER([1]DEC!B29)</f>
        <v>0</v>
      </c>
      <c r="R37" s="1" t="b">
        <f>ISNUMBER([1]DEC!C29)</f>
        <v>0</v>
      </c>
    </row>
    <row r="38" spans="1:18" ht="18" customHeight="1" thickBot="1" x14ac:dyDescent="0.3">
      <c r="A38" s="93">
        <v>27</v>
      </c>
      <c r="B38" s="42" t="str">
        <f>IF(Q38=1,[1]DEC!B30*(9/5)+32,IF([1]DEC!B30="","","M"))</f>
        <v/>
      </c>
      <c r="C38" s="42" t="str">
        <f>IF(R38=1,[1]DEC!C30*(9/5)+32,"")</f>
        <v/>
      </c>
      <c r="D38" s="42" t="str">
        <f t="shared" si="0"/>
        <v/>
      </c>
      <c r="E38" s="42" t="str">
        <f t="shared" si="1"/>
        <v/>
      </c>
      <c r="F38" s="43" t="str">
        <f>IF(ISBLANK([1]DEC!D30),"",[1]DEC!D30)</f>
        <v/>
      </c>
      <c r="G38" s="44" t="str">
        <f>IF([1]DEC!J30="","",[1]DEC!J30)</f>
        <v/>
      </c>
      <c r="H38" s="45" t="str">
        <f>IF(ISBLANK([1]DEC!E30),"",[1]DEC!E30)</f>
        <v/>
      </c>
      <c r="I38" s="44" t="str">
        <f>IF(ISBLANK([1]DEC!F30),"",[1]DEC!F30)</f>
        <v/>
      </c>
      <c r="J38" s="42" t="str">
        <f>IF(ISBLANK([1]DEC!G30),"",[1]DEC!G30)</f>
        <v/>
      </c>
      <c r="K38" s="86" t="str">
        <f>IF(ISBLANK([1]DEC!H30),"",[1]DEC!H30)</f>
        <v/>
      </c>
      <c r="L38" s="87" t="str">
        <f>IF(ISBLANK([1]DEC!I30),"",[1]DEC!I30)</f>
        <v/>
      </c>
      <c r="N38" s="1">
        <f t="shared" si="2"/>
        <v>0</v>
      </c>
      <c r="O38" s="1">
        <f>IF((J38=O47),I38,0.04)</f>
        <v>0.04</v>
      </c>
      <c r="P38" s="1">
        <f t="shared" si="3"/>
        <v>1</v>
      </c>
      <c r="Q38" s="1" t="b">
        <f>ISNUMBER([1]DEC!B30)</f>
        <v>0</v>
      </c>
      <c r="R38" s="1" t="b">
        <f>ISNUMBER([1]DEC!C30)</f>
        <v>0</v>
      </c>
    </row>
    <row r="39" spans="1:18" ht="18" customHeight="1" thickBot="1" x14ac:dyDescent="0.3">
      <c r="A39" s="94">
        <v>28</v>
      </c>
      <c r="B39" s="46" t="str">
        <f>IF(Q39=1,[1]DEC!B31*(9/5)+32,IF([1]DEC!B31="","","M"))</f>
        <v/>
      </c>
      <c r="C39" s="46" t="str">
        <f>IF(R39=1,[1]DEC!C31*(9/5)+32,"")</f>
        <v/>
      </c>
      <c r="D39" s="46" t="str">
        <f t="shared" si="0"/>
        <v/>
      </c>
      <c r="E39" s="46" t="str">
        <f t="shared" si="1"/>
        <v/>
      </c>
      <c r="F39" s="53" t="str">
        <f>IF(ISBLANK([1]DEC!D31),"",[1]DEC!D31)</f>
        <v/>
      </c>
      <c r="G39" s="54" t="str">
        <f>IF([1]DEC!J31="","",[1]DEC!J31)</f>
        <v/>
      </c>
      <c r="H39" s="55" t="str">
        <f>IF(ISBLANK([1]DEC!E31),"",[1]DEC!E31)</f>
        <v/>
      </c>
      <c r="I39" s="54" t="str">
        <f>IF(ISBLANK([1]DEC!F31),"",[1]DEC!F31)</f>
        <v/>
      </c>
      <c r="J39" s="46" t="str">
        <f>IF(ISBLANK([1]DEC!G31),"",[1]DEC!G31)</f>
        <v/>
      </c>
      <c r="K39" s="86" t="str">
        <f>IF(ISBLANK([1]DEC!H31),"",[1]DEC!H31)</f>
        <v/>
      </c>
      <c r="L39" s="87" t="str">
        <f>IF(ISBLANK([1]DEC!I31),"",[1]DEC!I31)</f>
        <v/>
      </c>
      <c r="N39" s="1">
        <f t="shared" si="2"/>
        <v>0</v>
      </c>
      <c r="O39" s="1">
        <f>IF((J39=O47),I39,0.04)</f>
        <v>0.04</v>
      </c>
      <c r="P39" s="1">
        <f t="shared" si="3"/>
        <v>1</v>
      </c>
      <c r="Q39" s="1" t="b">
        <f>ISNUMBER([1]DEC!B31)</f>
        <v>0</v>
      </c>
      <c r="R39" s="1" t="b">
        <f>ISNUMBER([1]DEC!C31)</f>
        <v>0</v>
      </c>
    </row>
    <row r="40" spans="1:18" ht="18" customHeight="1" thickBot="1" x14ac:dyDescent="0.3">
      <c r="A40" s="93">
        <v>29</v>
      </c>
      <c r="B40" s="42" t="str">
        <f>IF(Q40=1,[1]DEC!B32*(9/5)+32,IF([1]DEC!B32="","","M"))</f>
        <v/>
      </c>
      <c r="C40" s="42" t="str">
        <f>IF(R40=1,[1]DEC!C32*(9/5)+32,"")</f>
        <v/>
      </c>
      <c r="D40" s="42" t="str">
        <f t="shared" si="0"/>
        <v/>
      </c>
      <c r="E40" s="42" t="str">
        <f t="shared" si="1"/>
        <v/>
      </c>
      <c r="F40" s="43" t="str">
        <f>IF(ISBLANK([1]DEC!D32),"",[1]DEC!D32)</f>
        <v/>
      </c>
      <c r="G40" s="44" t="str">
        <f>IF([1]DEC!J32="","",[1]DEC!J32)</f>
        <v/>
      </c>
      <c r="H40" s="45" t="str">
        <f>IF(ISBLANK([1]DEC!E32),"",[1]DEC!E32)</f>
        <v/>
      </c>
      <c r="I40" s="44" t="str">
        <f>IF(ISBLANK([1]DEC!F32),"",[1]DEC!F32)</f>
        <v/>
      </c>
      <c r="J40" s="42" t="str">
        <f>IF(ISBLANK([1]DEC!G32),"",[1]DEC!G32)</f>
        <v/>
      </c>
      <c r="K40" s="86" t="str">
        <f>IF(ISBLANK([1]DEC!H32),"",[1]DEC!H32)</f>
        <v/>
      </c>
      <c r="L40" s="87" t="str">
        <f>IF(ISBLANK([1]DEC!I32),"",[1]DEC!I32)</f>
        <v/>
      </c>
      <c r="N40" s="1">
        <f t="shared" si="2"/>
        <v>0</v>
      </c>
      <c r="O40" s="1">
        <f>IF((J40=O47),I40,0.04)</f>
        <v>0.04</v>
      </c>
      <c r="P40" s="1">
        <f t="shared" si="3"/>
        <v>1</v>
      </c>
      <c r="Q40" s="1" t="b">
        <f>ISNUMBER([1]DEC!B32)</f>
        <v>0</v>
      </c>
      <c r="R40" s="1" t="b">
        <f>ISNUMBER([1]DEC!C32)</f>
        <v>0</v>
      </c>
    </row>
    <row r="41" spans="1:18" ht="18" customHeight="1" thickBot="1" x14ac:dyDescent="0.3">
      <c r="A41" s="94">
        <v>30</v>
      </c>
      <c r="B41" s="46" t="str">
        <f>IF(Q41=1,[1]DEC!B33*(9/5)+32,IF([1]DEC!B33="","","M"))</f>
        <v/>
      </c>
      <c r="C41" s="46" t="str">
        <f>IF(R41=1,[1]DEC!C33*(9/5)+32,"")</f>
        <v/>
      </c>
      <c r="D41" s="46" t="str">
        <f t="shared" si="0"/>
        <v/>
      </c>
      <c r="E41" s="46" t="str">
        <f t="shared" si="1"/>
        <v/>
      </c>
      <c r="F41" s="53" t="str">
        <f>IF(ISBLANK([1]DEC!D33),"",[1]DEC!D33)</f>
        <v/>
      </c>
      <c r="G41" s="54" t="str">
        <f>IF([1]DEC!J33="","",[1]DEC!J33)</f>
        <v/>
      </c>
      <c r="H41" s="55" t="str">
        <f>IF(ISBLANK([1]DEC!E33),"",[1]DEC!E33)</f>
        <v/>
      </c>
      <c r="I41" s="54" t="str">
        <f>IF(ISBLANK([1]DEC!F33),"",[1]DEC!F33)</f>
        <v/>
      </c>
      <c r="J41" s="46" t="str">
        <f>IF(ISBLANK([1]DEC!G33),"",[1]DEC!G33)</f>
        <v/>
      </c>
      <c r="K41" s="86" t="str">
        <f>IF(ISBLANK([1]DEC!H33),"",[1]DEC!H33)</f>
        <v/>
      </c>
      <c r="L41" s="87" t="str">
        <f>IF(ISBLANK([1]DEC!I33),"",[1]DEC!I33)</f>
        <v/>
      </c>
      <c r="N41" s="1">
        <f t="shared" si="2"/>
        <v>0</v>
      </c>
      <c r="O41" s="1">
        <f>IF((J41=O47),I41,0.04)</f>
        <v>0.04</v>
      </c>
      <c r="P41" s="1">
        <f t="shared" si="3"/>
        <v>1</v>
      </c>
      <c r="Q41" s="1" t="b">
        <f>ISNUMBER([1]DEC!B33)</f>
        <v>0</v>
      </c>
      <c r="R41" s="1" t="b">
        <f>ISNUMBER([1]DEC!C33)</f>
        <v>0</v>
      </c>
    </row>
    <row r="42" spans="1:18" ht="18" customHeight="1" thickBot="1" x14ac:dyDescent="0.3">
      <c r="A42" s="93">
        <v>31</v>
      </c>
      <c r="B42" s="42" t="str">
        <f>IF(Q42=1,[1]DEC!B34*(9/5)+32,IF([1]DEC!B34="","","M"))</f>
        <v/>
      </c>
      <c r="C42" s="42" t="str">
        <f>IF(R42=1,[1]DEC!C34*(9/5)+32,"")</f>
        <v/>
      </c>
      <c r="D42" s="42" t="str">
        <f t="shared" si="0"/>
        <v/>
      </c>
      <c r="E42" s="42" t="str">
        <f t="shared" si="1"/>
        <v/>
      </c>
      <c r="F42" s="43" t="str">
        <f>IF(ISBLANK([1]DEC!D34),"",[1]DEC!D34)</f>
        <v/>
      </c>
      <c r="G42" s="44" t="str">
        <f>IF([1]DEC!J34="","",[1]DEC!J34)</f>
        <v/>
      </c>
      <c r="H42" s="45" t="str">
        <f>IF(ISBLANK([1]DEC!E34),"",[1]DEC!E34)</f>
        <v/>
      </c>
      <c r="I42" s="44" t="str">
        <f>IF(ISBLANK([1]DEC!F34),"",[1]DEC!F34)</f>
        <v/>
      </c>
      <c r="J42" s="42" t="str">
        <f>IF(ISBLANK([1]DEC!G34),"",[1]DEC!G34)</f>
        <v/>
      </c>
      <c r="K42" s="86" t="str">
        <f>IF(ISBLANK([1]DEC!H34),"",[1]DEC!H34)</f>
        <v/>
      </c>
      <c r="L42" s="87" t="str">
        <f>IF(ISBLANK([1]DEC!I34),"",[1]DEC!I34)</f>
        <v/>
      </c>
      <c r="N42" s="1">
        <f t="shared" si="2"/>
        <v>0</v>
      </c>
      <c r="O42" s="1">
        <f>IF((J42=O47),I42,0.04)</f>
        <v>0.04</v>
      </c>
      <c r="P42" s="1">
        <f t="shared" si="3"/>
        <v>1</v>
      </c>
      <c r="Q42" s="1" t="b">
        <f>ISNUMBER([1]DEC!B34)</f>
        <v>0</v>
      </c>
      <c r="R42" s="1" t="b">
        <f>ISNUMBER([1]DEC!C34)</f>
        <v>0</v>
      </c>
    </row>
    <row r="43" spans="1:18" ht="18" customHeight="1" thickBot="1" x14ac:dyDescent="0.25">
      <c r="A43" s="95"/>
      <c r="B43" s="96" t="s">
        <v>28</v>
      </c>
      <c r="C43" s="96"/>
      <c r="D43" s="96"/>
      <c r="E43" s="96"/>
      <c r="F43" s="96"/>
      <c r="G43" s="96"/>
      <c r="H43" s="96"/>
      <c r="I43" s="96" t="s">
        <v>28</v>
      </c>
      <c r="J43" s="96"/>
      <c r="K43" s="86"/>
      <c r="L43" s="86"/>
    </row>
    <row r="44" spans="1:18" ht="18" customHeight="1" x14ac:dyDescent="0.2">
      <c r="A44" s="5"/>
      <c r="B44" s="16"/>
      <c r="C44" s="16"/>
      <c r="D44" s="16"/>
      <c r="E44" s="16"/>
      <c r="F44" s="16"/>
      <c r="G44" s="16"/>
      <c r="H44" s="16"/>
      <c r="I44" s="16"/>
      <c r="J44" s="16"/>
    </row>
    <row r="45" spans="1:18" ht="18" customHeight="1" x14ac:dyDescent="0.25">
      <c r="B45" s="5"/>
      <c r="C45" s="5"/>
      <c r="D45" s="5"/>
      <c r="F45" s="5"/>
      <c r="G45" s="6" t="s">
        <v>37</v>
      </c>
      <c r="H45" s="5"/>
      <c r="I45" s="5"/>
      <c r="J45" s="5"/>
      <c r="K45" s="5"/>
      <c r="L45" s="5"/>
      <c r="O45" s="1" t="s">
        <v>38</v>
      </c>
    </row>
    <row r="46" spans="1:18" ht="18" customHeight="1" thickBot="1" x14ac:dyDescent="0.25">
      <c r="B46" s="5"/>
      <c r="C46" s="5"/>
      <c r="D46" s="5"/>
      <c r="F46" s="5"/>
      <c r="G46" s="5"/>
      <c r="H46" s="5"/>
      <c r="I46" s="5"/>
      <c r="J46" s="5"/>
      <c r="K46" s="5"/>
      <c r="L46" s="5"/>
      <c r="O46" s="1" t="s">
        <v>39</v>
      </c>
    </row>
    <row r="47" spans="1:18" ht="18" customHeight="1" x14ac:dyDescent="0.2">
      <c r="A47" s="57"/>
      <c r="B47" s="60" t="s">
        <v>40</v>
      </c>
      <c r="C47" s="61"/>
      <c r="D47" s="61"/>
      <c r="E47" s="62"/>
      <c r="F47" s="63" t="s">
        <v>41</v>
      </c>
      <c r="G47" s="61"/>
      <c r="H47" s="61"/>
      <c r="I47" s="63"/>
      <c r="J47" s="63" t="s">
        <v>42</v>
      </c>
      <c r="K47" s="61"/>
      <c r="L47" s="64"/>
      <c r="O47" s="1">
        <f>MAXA(J12:J42)</f>
        <v>26</v>
      </c>
    </row>
    <row r="48" spans="1:18" ht="18" customHeight="1" x14ac:dyDescent="0.2">
      <c r="A48" s="57"/>
      <c r="B48" s="65"/>
      <c r="C48" s="66"/>
      <c r="D48" s="5"/>
      <c r="F48" s="66"/>
      <c r="G48" s="66"/>
      <c r="H48" s="66"/>
      <c r="I48" s="5"/>
      <c r="J48" s="66"/>
      <c r="K48" s="66"/>
      <c r="L48" s="67"/>
    </row>
    <row r="49" spans="1:12" ht="18" customHeight="1" x14ac:dyDescent="0.25">
      <c r="A49" s="57"/>
      <c r="B49" s="68" t="s">
        <v>43</v>
      </c>
      <c r="C49" s="47"/>
      <c r="D49" s="101">
        <f>IF(B12="","",MAX(B12:B42))</f>
        <v>77</v>
      </c>
      <c r="E49" s="47"/>
      <c r="F49" s="11" t="s">
        <v>44</v>
      </c>
      <c r="G49" s="48"/>
      <c r="H49" s="102">
        <f>IF(ISBLANK([1]DEC!$D$4),"",SUM(F12:F42))</f>
        <v>0.82000000000000006</v>
      </c>
      <c r="I49" s="48"/>
      <c r="J49" s="11" t="s">
        <v>45</v>
      </c>
      <c r="K49" s="47"/>
      <c r="L49" s="69">
        <f>IF(O12=0,"",MAXA(O12:O42))</f>
        <v>300</v>
      </c>
    </row>
    <row r="50" spans="1:12" ht="18" customHeight="1" x14ac:dyDescent="0.25">
      <c r="A50" s="57"/>
      <c r="B50" s="70" t="s">
        <v>46</v>
      </c>
      <c r="C50" s="49"/>
      <c r="D50" s="103">
        <f>IF(B12="","",MIN(C12:C42))</f>
        <v>26.6</v>
      </c>
      <c r="E50" s="49"/>
      <c r="F50" s="13" t="s">
        <v>47</v>
      </c>
      <c r="G50" s="15"/>
      <c r="H50" s="104">
        <f>IF(ISBLANK([1]DEC!$D$4),"",(SUM(F12:F42)+NOV!H50))</f>
        <v>49.12</v>
      </c>
      <c r="I50" s="15"/>
      <c r="J50" s="12" t="s">
        <v>48</v>
      </c>
      <c r="K50" s="49"/>
      <c r="L50" s="71">
        <f>IF(J12="","",MAXA(J12:J42))</f>
        <v>26</v>
      </c>
    </row>
    <row r="51" spans="1:12" ht="18" customHeight="1" x14ac:dyDescent="0.25">
      <c r="A51" s="57"/>
      <c r="B51" s="72" t="s">
        <v>49</v>
      </c>
      <c r="C51" s="47"/>
      <c r="D51" s="101">
        <f>IF(B12="","",SUM(B12:B42)/COUNTIF(B12:B42,"&gt;0"))</f>
        <v>64.400000000000006</v>
      </c>
      <c r="E51" s="47"/>
      <c r="F51" s="10" t="s">
        <v>50</v>
      </c>
      <c r="G51" s="48"/>
      <c r="H51" s="105">
        <f>IF(ISBLANK([1]DEC!$D$4),"",COUNTIF(F12:F43,"&gt;=.01"))</f>
        <v>3</v>
      </c>
      <c r="I51" s="48"/>
      <c r="J51" s="10"/>
      <c r="K51" s="48"/>
      <c r="L51" s="69"/>
    </row>
    <row r="52" spans="1:12" ht="18" customHeight="1" x14ac:dyDescent="0.25">
      <c r="A52" s="57"/>
      <c r="B52" s="73" t="s">
        <v>51</v>
      </c>
      <c r="C52" s="49"/>
      <c r="D52" s="103">
        <f>IF(B12="","",SUM(C12:C42)/COUNTIF(C12:C42,"&gt;0"))</f>
        <v>38.862499999999997</v>
      </c>
      <c r="E52" s="50"/>
      <c r="F52" s="12" t="s">
        <v>52</v>
      </c>
      <c r="G52" s="15"/>
      <c r="H52" s="106">
        <f>IF(ISBLANK([1]DEC!$D$4),"",COUNTIF(F12:F43,"&gt;=.5"))</f>
        <v>0</v>
      </c>
      <c r="I52" s="15"/>
      <c r="J52" s="12"/>
      <c r="K52" s="15"/>
      <c r="L52" s="71"/>
    </row>
    <row r="53" spans="1:12" ht="18" customHeight="1" x14ac:dyDescent="0.25">
      <c r="A53" s="57"/>
      <c r="B53" s="72" t="s">
        <v>53</v>
      </c>
      <c r="C53" s="47"/>
      <c r="D53" s="101">
        <f>IF(N12&lt;&gt;0,SUMIF(N12:N42,"&gt;0")/COUNTIF(N12:N42,"&gt;0"),"")</f>
        <v>51.8125</v>
      </c>
      <c r="E53" s="47"/>
      <c r="F53" s="10" t="s">
        <v>54</v>
      </c>
      <c r="G53" s="48"/>
      <c r="H53" s="105">
        <f>IF(ISBLANK([1]DEC!$D$4),"",COUNTIF(H12:H43,"&gt;=.5"))</f>
        <v>0</v>
      </c>
      <c r="I53" s="48"/>
      <c r="J53" s="47"/>
      <c r="K53" s="47"/>
      <c r="L53" s="107"/>
    </row>
    <row r="54" spans="1:12" ht="18" customHeight="1" x14ac:dyDescent="0.25">
      <c r="A54" s="57"/>
      <c r="B54" s="74" t="s">
        <v>55</v>
      </c>
      <c r="C54" s="49"/>
      <c r="D54" s="106">
        <f>IF(B12="","",SUM(D12:D42))</f>
        <v>7</v>
      </c>
      <c r="E54" s="49"/>
      <c r="F54" s="12" t="s">
        <v>56</v>
      </c>
      <c r="G54" s="15"/>
      <c r="H54" s="106">
        <f>IF(ISBLANK([1]DEC!$D$4),"",COUNTIF(H12:H43,"&gt;=1"))</f>
        <v>0</v>
      </c>
      <c r="I54" s="15"/>
      <c r="J54" s="14"/>
      <c r="K54" s="15"/>
      <c r="L54" s="108"/>
    </row>
    <row r="55" spans="1:12" ht="18" customHeight="1" x14ac:dyDescent="0.25">
      <c r="A55" s="57"/>
      <c r="B55" s="75" t="s">
        <v>57</v>
      </c>
      <c r="C55" s="47"/>
      <c r="D55" s="105">
        <f>IF(B12="","",SUM(E12:E42))</f>
        <v>218</v>
      </c>
      <c r="E55" s="47"/>
      <c r="F55" s="76"/>
      <c r="G55" s="76"/>
      <c r="H55" s="76"/>
      <c r="I55" s="47"/>
      <c r="J55" s="47"/>
      <c r="K55" s="47"/>
      <c r="L55" s="77"/>
    </row>
    <row r="56" spans="1:12" ht="18" customHeight="1" x14ac:dyDescent="0.25">
      <c r="A56" s="57"/>
      <c r="B56" s="70" t="s">
        <v>58</v>
      </c>
      <c r="C56" s="15"/>
      <c r="D56" s="103">
        <f>IF(B12="","",COUNTIF(B12:B43,"&gt;89"))</f>
        <v>0</v>
      </c>
      <c r="E56" s="49"/>
      <c r="F56" s="12" t="s">
        <v>59</v>
      </c>
      <c r="G56" s="15"/>
      <c r="H56" s="106">
        <f>IF(G12="","",COUNTIF(G11:G42,"=Y"))</f>
        <v>1</v>
      </c>
      <c r="I56" s="49"/>
      <c r="J56" s="49"/>
      <c r="K56" s="49"/>
      <c r="L56" s="78"/>
    </row>
    <row r="57" spans="1:12" ht="18" customHeight="1" thickBot="1" x14ac:dyDescent="0.3">
      <c r="A57" s="57"/>
      <c r="B57" s="109" t="s">
        <v>60</v>
      </c>
      <c r="C57" s="110"/>
      <c r="D57" s="111">
        <f>IF(C12="","",COUNTIF(C12:C43,"&lt;33"))</f>
        <v>9</v>
      </c>
      <c r="E57" s="79"/>
      <c r="F57" s="79"/>
      <c r="G57" s="79"/>
      <c r="H57" s="80"/>
      <c r="I57" s="79"/>
      <c r="J57" s="79"/>
      <c r="K57" s="79"/>
      <c r="L57" s="81"/>
    </row>
    <row r="60" spans="1:12" x14ac:dyDescent="0.15">
      <c r="D60" s="2"/>
      <c r="H60" s="2"/>
      <c r="K60" s="4"/>
    </row>
    <row r="61" spans="1:12" x14ac:dyDescent="0.15">
      <c r="C61" s="2"/>
      <c r="G61" s="2"/>
      <c r="J61" s="4"/>
    </row>
    <row r="62" spans="1:12" x14ac:dyDescent="0.15">
      <c r="C62" s="2"/>
      <c r="J62" s="3"/>
    </row>
    <row r="63" spans="1:12" x14ac:dyDescent="0.15">
      <c r="C63" s="2"/>
      <c r="G63" s="2"/>
      <c r="J63" s="3"/>
    </row>
  </sheetData>
  <mergeCells count="1">
    <mergeCell ref="A1:J7"/>
  </mergeCells>
  <phoneticPr fontId="0" type="noConversion"/>
  <conditionalFormatting sqref="B12:B42 L12:L42">
    <cfRule type="cellIs" dxfId="5" priority="5" stopIfTrue="1" operator="equal">
      <formula>MAX($B$11:$B$43)</formula>
    </cfRule>
  </conditionalFormatting>
  <conditionalFormatting sqref="C12:C42">
    <cfRule type="cellIs" dxfId="4" priority="4" stopIfTrue="1" operator="equal">
      <formula>MIN($C$12:$C$41)</formula>
    </cfRule>
  </conditionalFormatting>
  <conditionalFormatting sqref="F11 F43">
    <cfRule type="cellIs" dxfId="3" priority="1" stopIfTrue="1" operator="between">
      <formula>0.01</formula>
      <formula>0.1</formula>
    </cfRule>
    <cfRule type="cellIs" dxfId="2" priority="2" stopIfTrue="1" operator="greaterThan">
      <formula>0.1</formula>
    </cfRule>
  </conditionalFormatting>
  <conditionalFormatting sqref="F12:F42">
    <cfRule type="cellIs" dxfId="1" priority="6" stopIfTrue="1" operator="equal">
      <formula>MAX($F$11:$F$43)</formula>
    </cfRule>
  </conditionalFormatting>
  <conditionalFormatting sqref="J12:J42">
    <cfRule type="cellIs" dxfId="0" priority="3" stopIfTrue="1" operator="equal">
      <formula>MAXA($J$11:$J$43)</formula>
    </cfRule>
  </conditionalFormatting>
  <printOptions gridLinesSet="0"/>
  <pageMargins left="0.5" right="0.5" top="0.5" bottom="0.5" header="0.5" footer="0.5"/>
  <pageSetup scale="67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syncVertical="1" syncRef="A1" transitionEvaluation="1" transitionEntry="1" codeName="Sheet13">
    <pageSetUpPr fitToPage="1"/>
  </sheetPr>
  <dimension ref="B1:K56"/>
  <sheetViews>
    <sheetView showGridLines="0" zoomScale="85" workbookViewId="0">
      <selection activeCell="B4" sqref="B4"/>
    </sheetView>
  </sheetViews>
  <sheetFormatPr defaultColWidth="9.625" defaultRowHeight="12" x14ac:dyDescent="0.15"/>
  <cols>
    <col min="1" max="1" width="2.875" customWidth="1"/>
    <col min="2" max="2" width="21.5" customWidth="1"/>
    <col min="3" max="3" width="10.125" customWidth="1"/>
    <col min="4" max="4" width="4.625" customWidth="1"/>
    <col min="5" max="5" width="22.5" customWidth="1"/>
    <col min="6" max="6" width="13.75" customWidth="1"/>
    <col min="7" max="7" width="4.625" customWidth="1"/>
    <col min="8" max="8" width="21.5" customWidth="1"/>
    <col min="9" max="9" width="11.25" customWidth="1"/>
    <col min="10" max="12" width="10.125" customWidth="1"/>
  </cols>
  <sheetData>
    <row r="1" spans="2:11" ht="13.5" thickTop="1" x14ac:dyDescent="0.2">
      <c r="B1" s="131" t="s">
        <v>73</v>
      </c>
      <c r="C1" s="132"/>
      <c r="D1" s="132"/>
      <c r="E1" s="132"/>
      <c r="F1" s="132"/>
      <c r="G1" s="132"/>
      <c r="H1" s="132"/>
      <c r="I1" s="133"/>
      <c r="J1" s="5"/>
    </row>
    <row r="2" spans="2:11" ht="12.75" x14ac:dyDescent="0.2">
      <c r="B2" s="134"/>
      <c r="C2" s="135"/>
      <c r="D2" s="135"/>
      <c r="E2" s="135"/>
      <c r="F2" s="135"/>
      <c r="G2" s="135"/>
      <c r="H2" s="135"/>
      <c r="I2" s="136"/>
      <c r="J2" s="5"/>
    </row>
    <row r="3" spans="2:11" ht="13.5" thickBot="1" x14ac:dyDescent="0.25">
      <c r="B3" s="137"/>
      <c r="C3" s="138"/>
      <c r="D3" s="138"/>
      <c r="E3" s="138"/>
      <c r="F3" s="138"/>
      <c r="G3" s="138"/>
      <c r="H3" s="138"/>
      <c r="I3" s="139"/>
      <c r="J3" s="5"/>
    </row>
    <row r="4" spans="2:11" ht="24.95" customHeight="1" thickTop="1" x14ac:dyDescent="0.25">
      <c r="B4" s="32" t="s">
        <v>43</v>
      </c>
      <c r="C4" s="112">
        <f>MAX(JAN!D49,FEB!D49,MAR!D49,APR!D49,MAY!D49,JUN!D49,JUL!D49,AUG!D49,SEP!D49,OCT!D49,NOV!D49,DEC!D49)</f>
        <v>102.2</v>
      </c>
      <c r="D4" s="27"/>
      <c r="E4" s="31" t="s">
        <v>47</v>
      </c>
      <c r="F4" s="113">
        <f>SUM(JAN:DEC!H49)</f>
        <v>49.12</v>
      </c>
      <c r="G4" s="28"/>
      <c r="H4" s="40" t="s">
        <v>48</v>
      </c>
      <c r="I4" s="112">
        <f>MAX(JAN:DEC!L50)</f>
        <v>39</v>
      </c>
    </row>
    <row r="5" spans="2:11" ht="24.95" customHeight="1" x14ac:dyDescent="0.25">
      <c r="B5" s="19" t="s">
        <v>46</v>
      </c>
      <c r="C5" s="114">
        <f>MIN(JAN!D50,FEB!D50,MAR!D50,APR!D50,MAY!D50,JUN!D50,JUL!D50,AUG!D50,SEP!D50,OCT!D50,NOV!D50,DEC!D50)</f>
        <v>17.600000000000001</v>
      </c>
      <c r="D5" s="24"/>
      <c r="E5" s="17"/>
      <c r="F5" s="18"/>
      <c r="G5" s="22"/>
      <c r="H5" s="19"/>
      <c r="I5" s="114"/>
    </row>
    <row r="6" spans="2:11" ht="24.95" customHeight="1" x14ac:dyDescent="0.25">
      <c r="B6" s="33" t="s">
        <v>49</v>
      </c>
      <c r="C6" s="115">
        <f>IF(JAN!D51="","",SUM(JAN:DEC!D51)/(COUNTIF(JAN!D51,"&gt;0")+COUNTIF(FEB!D51,"&gt;0")+COUNTIF(MAR!D51,"&gt;0")+COUNTIF(APR!D51,"&gt;0")+COUNTIF(MAY!D51,"&gt;0")+COUNTIF(JUN!D51,"&gt;0")+COUNTIF(JUL!D51,"&gt;0")+COUNTIF(AUG!D51,"&gt;0")+COUNTIF(SEP!D51,"&gt;0")+COUNTIF(OCT!D51,"&gt;0")+COUNTIF(NOV!D51,"&gt;0")+COUNTIF(DEC!D51,"&gt;0")))</f>
        <v>79.925279940674827</v>
      </c>
      <c r="D6" s="24"/>
      <c r="E6" s="39" t="s">
        <v>74</v>
      </c>
      <c r="F6" s="116">
        <f>SUM(JAN:DEC!H51)</f>
        <v>85</v>
      </c>
      <c r="G6" s="22"/>
      <c r="H6" s="33"/>
      <c r="I6" s="56"/>
    </row>
    <row r="7" spans="2:11" ht="24.95" customHeight="1" x14ac:dyDescent="0.25">
      <c r="B7" s="29" t="s">
        <v>51</v>
      </c>
      <c r="C7" s="114">
        <f>IF(JAN!D52="","",SUM(JAN:DEC!D52)/(COUNTIF(JAN!D52,"&gt;0")+COUNTIF(FEB!D52,"&gt;0")+COUNTIF(MAR!D52,"&gt;0")+COUNTIF(APR!D52,"&gt;0")+COUNTIF(MAY!D52,"&gt;0")+COUNTIF(JUN!D52,"&gt;0")+COUNTIF(JUL!D52,"&gt;0")+COUNTIF(AUG!D52,"&gt;0")+COUNTIF(SEP!D52,"&gt;0")+COUNTIF(OCT!D52,"&gt;0")+COUNTIF(NOV!D52,"&gt;0")+COUNTIF(DEC!D52,"&gt;0")))</f>
        <v>57.657625834260301</v>
      </c>
      <c r="D7" s="24"/>
      <c r="E7" s="19" t="s">
        <v>75</v>
      </c>
      <c r="F7" s="114">
        <f>SUM(JAN:DEC!H52)</f>
        <v>27</v>
      </c>
      <c r="G7" s="22"/>
      <c r="H7" s="17"/>
      <c r="I7" s="18"/>
    </row>
    <row r="8" spans="2:11" ht="24.95" customHeight="1" x14ac:dyDescent="0.25">
      <c r="B8" s="33" t="s">
        <v>76</v>
      </c>
      <c r="C8" s="115">
        <f>IF(JAN!D53="","",SUM(JAN:DEC!D53)/(COUNTIF(JAN!D53,"&gt;0")+COUNTIF(FEB!D53,"&gt;0")+COUNTIF(MAR!D53,"&gt;0")+COUNTIF(APR!D53,"&gt;0")+COUNTIF(MAY!D53,"&gt;0")+COUNTIF(JUN!D53,"&gt;0")+COUNTIF(JUL!D53,"&gt;0")+COUNTIF(AUG!D53,"&gt;0")+COUNTIF(SEP!D53,"&gt;0")+COUNTIF(OCT!D53,"&gt;0")+COUNTIF(NOV!D53,"&gt;0")+COUNTIF(DEC!D53,"&gt;0")))</f>
        <v>68.81991448832035</v>
      </c>
      <c r="D8" s="24"/>
      <c r="E8" s="39" t="s">
        <v>77</v>
      </c>
      <c r="F8" s="116">
        <f>SUM(JAN:DEC!H53)</f>
        <v>0</v>
      </c>
      <c r="G8" s="22"/>
      <c r="H8" s="38"/>
      <c r="I8" s="41"/>
    </row>
    <row r="9" spans="2:11" ht="24.95" customHeight="1" x14ac:dyDescent="0.25">
      <c r="B9" s="30" t="s">
        <v>55</v>
      </c>
      <c r="C9" s="114">
        <f>SUM(JAN:DEC!D54)</f>
        <v>2911</v>
      </c>
      <c r="D9" s="24"/>
      <c r="E9" s="19" t="s">
        <v>78</v>
      </c>
      <c r="F9" s="114">
        <f>SUM(JAN:DEC!H54)</f>
        <v>0</v>
      </c>
      <c r="G9" s="22"/>
      <c r="H9" s="20"/>
      <c r="I9" s="21"/>
    </row>
    <row r="10" spans="2:11" ht="24.95" customHeight="1" x14ac:dyDescent="0.25">
      <c r="B10" s="34" t="s">
        <v>57</v>
      </c>
      <c r="C10" s="116">
        <f>SUM(JAN:DEC!D55)</f>
        <v>1306</v>
      </c>
      <c r="D10" s="24"/>
      <c r="E10" s="38"/>
      <c r="F10" s="37"/>
      <c r="G10" s="23"/>
      <c r="H10" s="38"/>
      <c r="I10" s="37"/>
    </row>
    <row r="11" spans="2:11" ht="24.95" customHeight="1" x14ac:dyDescent="0.25">
      <c r="B11" s="19" t="s">
        <v>79</v>
      </c>
      <c r="C11" s="114">
        <f>SUM(JAN:DEC!D56)</f>
        <v>115</v>
      </c>
      <c r="D11" s="24"/>
      <c r="E11" s="19" t="s">
        <v>59</v>
      </c>
      <c r="F11" s="114">
        <f>SUM(JAN:DEC!H56)</f>
        <v>53</v>
      </c>
      <c r="G11" s="23"/>
      <c r="H11" s="17"/>
      <c r="I11" s="18"/>
    </row>
    <row r="12" spans="2:11" ht="24.95" customHeight="1" thickBot="1" x14ac:dyDescent="0.3">
      <c r="B12" s="117" t="s">
        <v>80</v>
      </c>
      <c r="C12" s="118">
        <f>SUM(JAN:DEC!D57)</f>
        <v>25</v>
      </c>
      <c r="D12" s="25"/>
      <c r="E12" s="35"/>
      <c r="F12" s="36"/>
      <c r="G12" s="26"/>
      <c r="H12" s="119"/>
      <c r="I12" s="120"/>
    </row>
    <row r="13" spans="2:11" ht="18" customHeight="1" thickTop="1" x14ac:dyDescent="0.15"/>
    <row r="14" spans="2:11" ht="18" customHeight="1" x14ac:dyDescent="0.25">
      <c r="C14" s="121"/>
    </row>
    <row r="15" spans="2:11" ht="18" customHeight="1" x14ac:dyDescent="0.25">
      <c r="D15" s="2"/>
      <c r="E15" s="59" t="s">
        <v>81</v>
      </c>
      <c r="F15" s="58">
        <f ca="1">TODAY()-1</f>
        <v>45642</v>
      </c>
      <c r="H15" s="2"/>
      <c r="I15" s="52"/>
      <c r="K15" s="4"/>
    </row>
    <row r="16" spans="2:11" ht="18" customHeight="1" x14ac:dyDescent="0.15">
      <c r="C16" s="2"/>
      <c r="G16" s="2"/>
      <c r="J16" s="4"/>
    </row>
    <row r="17" spans="3:10" ht="18" customHeight="1" x14ac:dyDescent="0.15">
      <c r="C17" s="2"/>
      <c r="D17" s="51"/>
      <c r="J17" s="3"/>
    </row>
    <row r="18" spans="3:10" ht="18" customHeight="1" x14ac:dyDescent="0.15">
      <c r="C18" s="2"/>
      <c r="G18" s="2"/>
      <c r="J18" s="3"/>
    </row>
    <row r="19" spans="3:10" ht="18" customHeight="1" x14ac:dyDescent="0.15">
      <c r="C19" s="2"/>
    </row>
    <row r="20" spans="3:10" ht="18" customHeight="1" x14ac:dyDescent="0.15"/>
    <row r="21" spans="3:10" ht="18" customHeight="1" x14ac:dyDescent="0.15"/>
    <row r="22" spans="3:10" ht="18" customHeight="1" x14ac:dyDescent="0.15"/>
    <row r="23" spans="3:10" ht="18" customHeight="1" x14ac:dyDescent="0.15"/>
    <row r="24" spans="3:10" ht="18" customHeight="1" x14ac:dyDescent="0.15"/>
    <row r="25" spans="3:10" ht="18" customHeight="1" x14ac:dyDescent="0.15"/>
    <row r="26" spans="3:10" ht="18" customHeight="1" x14ac:dyDescent="0.15"/>
    <row r="27" spans="3:10" ht="18" customHeight="1" x14ac:dyDescent="0.15"/>
    <row r="28" spans="3:10" ht="18" customHeight="1" x14ac:dyDescent="0.15"/>
    <row r="29" spans="3:10" ht="18" customHeight="1" x14ac:dyDescent="0.15"/>
    <row r="30" spans="3:10" ht="18" customHeight="1" x14ac:dyDescent="0.15"/>
    <row r="31" spans="3:10" ht="18" customHeight="1" x14ac:dyDescent="0.15"/>
    <row r="32" spans="3:10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</sheetData>
  <sheetProtection password="CDD2" sheet="1"/>
  <mergeCells count="1">
    <mergeCell ref="B1:I3"/>
  </mergeCells>
  <phoneticPr fontId="0" type="noConversion"/>
  <printOptions gridLinesSet="0"/>
  <pageMargins left="0.5" right="0.5" top="0.5" bottom="0.5" header="0.5" footer="0.5"/>
  <pageSetup scale="6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 transitionEntry="1" codeName="Sheet2">
    <pageSetUpPr fitToPage="1"/>
  </sheetPr>
  <dimension ref="A1:R63"/>
  <sheetViews>
    <sheetView showGridLines="0" zoomScale="75" workbookViewId="0">
      <selection activeCell="A8" sqref="A8"/>
    </sheetView>
  </sheetViews>
  <sheetFormatPr defaultColWidth="9.625" defaultRowHeight="12" x14ac:dyDescent="0.15"/>
  <cols>
    <col min="1" max="1" width="6.625" customWidth="1"/>
    <col min="2" max="12" width="10.125" customWidth="1"/>
    <col min="14" max="14" width="12.25" style="1" hidden="1" customWidth="1"/>
    <col min="15" max="16" width="9.625" style="1" hidden="1" customWidth="1"/>
    <col min="17" max="17" width="13.125" style="1" hidden="1" customWidth="1"/>
    <col min="18" max="18" width="13.5" style="1" hidden="1" customWidth="1"/>
  </cols>
  <sheetData>
    <row r="1" spans="1:18" ht="23.25" thickTop="1" x14ac:dyDescent="0.3">
      <c r="A1" s="122" t="s">
        <v>61</v>
      </c>
      <c r="B1" s="123"/>
      <c r="C1" s="123"/>
      <c r="D1" s="123"/>
      <c r="E1" s="123"/>
      <c r="F1" s="123"/>
      <c r="G1" s="123"/>
      <c r="H1" s="123"/>
      <c r="I1" s="123"/>
      <c r="J1" s="124"/>
      <c r="K1" s="82"/>
      <c r="L1" s="83"/>
    </row>
    <row r="2" spans="1:18" ht="20.25" customHeight="1" x14ac:dyDescent="0.3">
      <c r="A2" s="125"/>
      <c r="B2" s="126"/>
      <c r="C2" s="126"/>
      <c r="D2" s="126"/>
      <c r="E2" s="126"/>
      <c r="F2" s="126"/>
      <c r="G2" s="126"/>
      <c r="H2" s="126"/>
      <c r="I2" s="126"/>
      <c r="J2" s="127"/>
      <c r="K2" s="83"/>
      <c r="L2" s="83"/>
    </row>
    <row r="3" spans="1:18" ht="22.5" hidden="1" x14ac:dyDescent="0.3">
      <c r="A3" s="125"/>
      <c r="B3" s="126"/>
      <c r="C3" s="126"/>
      <c r="D3" s="126"/>
      <c r="E3" s="126"/>
      <c r="F3" s="126"/>
      <c r="G3" s="126"/>
      <c r="H3" s="126"/>
      <c r="I3" s="126"/>
      <c r="J3" s="127"/>
      <c r="K3" s="83"/>
      <c r="L3" s="83"/>
    </row>
    <row r="4" spans="1:18" ht="5.2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7"/>
      <c r="K4" s="83"/>
      <c r="L4" s="83"/>
    </row>
    <row r="5" spans="1:18" ht="8.25" customHeight="1" x14ac:dyDescent="0.3">
      <c r="A5" s="125"/>
      <c r="B5" s="126"/>
      <c r="C5" s="126"/>
      <c r="D5" s="126"/>
      <c r="E5" s="126"/>
      <c r="F5" s="126"/>
      <c r="G5" s="126"/>
      <c r="H5" s="126"/>
      <c r="I5" s="126"/>
      <c r="J5" s="127"/>
      <c r="K5" s="83"/>
      <c r="L5" s="83"/>
    </row>
    <row r="6" spans="1:18" ht="22.5" hidden="1" x14ac:dyDescent="0.3">
      <c r="A6" s="125"/>
      <c r="B6" s="126"/>
      <c r="C6" s="126"/>
      <c r="D6" s="126"/>
      <c r="E6" s="126"/>
      <c r="F6" s="126"/>
      <c r="G6" s="126"/>
      <c r="H6" s="126"/>
      <c r="I6" s="126"/>
      <c r="J6" s="127"/>
      <c r="K6" s="83"/>
      <c r="L6" s="83"/>
      <c r="P6" s="1" t="s">
        <v>1</v>
      </c>
    </row>
    <row r="7" spans="1:18" ht="23.25" thickBot="1" x14ac:dyDescent="0.35">
      <c r="A7" s="128"/>
      <c r="B7" s="129"/>
      <c r="C7" s="129"/>
      <c r="D7" s="129"/>
      <c r="E7" s="129"/>
      <c r="F7" s="129"/>
      <c r="G7" s="129"/>
      <c r="H7" s="129"/>
      <c r="I7" s="129"/>
      <c r="J7" s="130"/>
      <c r="K7" s="83"/>
      <c r="L7" s="83"/>
      <c r="N7" s="1" t="s">
        <v>2</v>
      </c>
      <c r="O7" s="1" t="s">
        <v>3</v>
      </c>
      <c r="P7" s="1" t="s">
        <v>4</v>
      </c>
    </row>
    <row r="8" spans="1:18" ht="18" customHeight="1" x14ac:dyDescent="0.25">
      <c r="A8" s="88" t="s">
        <v>5</v>
      </c>
      <c r="B8" s="89" t="s">
        <v>6</v>
      </c>
      <c r="C8" s="89" t="s">
        <v>7</v>
      </c>
      <c r="D8" s="89" t="s">
        <v>8</v>
      </c>
      <c r="E8" s="89" t="s">
        <v>9</v>
      </c>
      <c r="F8" s="89" t="s">
        <v>10</v>
      </c>
      <c r="G8" s="89" t="s">
        <v>11</v>
      </c>
      <c r="H8" s="89" t="s">
        <v>12</v>
      </c>
      <c r="I8" s="89" t="s">
        <v>13</v>
      </c>
      <c r="J8" s="89" t="s">
        <v>13</v>
      </c>
      <c r="K8" s="85" t="s">
        <v>14</v>
      </c>
      <c r="L8" s="85" t="s">
        <v>14</v>
      </c>
      <c r="N8" s="1" t="s">
        <v>15</v>
      </c>
      <c r="O8" s="1" t="s">
        <v>15</v>
      </c>
      <c r="P8" s="1" t="s">
        <v>15</v>
      </c>
    </row>
    <row r="9" spans="1:18" ht="18" customHeight="1" x14ac:dyDescent="0.25">
      <c r="A9" s="90"/>
      <c r="B9" s="8" t="s">
        <v>16</v>
      </c>
      <c r="C9" s="8" t="s">
        <v>16</v>
      </c>
      <c r="D9" s="8" t="s">
        <v>17</v>
      </c>
      <c r="E9" s="8" t="s">
        <v>17</v>
      </c>
      <c r="F9" s="8" t="s">
        <v>18</v>
      </c>
      <c r="G9" s="8" t="s">
        <v>19</v>
      </c>
      <c r="H9" s="8" t="s">
        <v>20</v>
      </c>
      <c r="I9" s="8" t="s">
        <v>21</v>
      </c>
      <c r="J9" s="8" t="s">
        <v>21</v>
      </c>
      <c r="K9" s="85" t="s">
        <v>22</v>
      </c>
      <c r="L9" s="85" t="s">
        <v>21</v>
      </c>
      <c r="N9" s="1" t="s">
        <v>23</v>
      </c>
      <c r="O9" s="1" t="s">
        <v>24</v>
      </c>
      <c r="P9" s="1" t="s">
        <v>25</v>
      </c>
      <c r="Q9" s="1" t="s">
        <v>26</v>
      </c>
      <c r="R9" s="1" t="s">
        <v>27</v>
      </c>
    </row>
    <row r="10" spans="1:18" ht="18" customHeight="1" thickBot="1" x14ac:dyDescent="0.3">
      <c r="A10" s="91"/>
      <c r="B10" s="9"/>
      <c r="C10" s="9" t="s">
        <v>28</v>
      </c>
      <c r="D10" s="9" t="s">
        <v>29</v>
      </c>
      <c r="E10" s="9" t="s">
        <v>29</v>
      </c>
      <c r="F10" s="9" t="s">
        <v>30</v>
      </c>
      <c r="G10" s="9" t="s">
        <v>31</v>
      </c>
      <c r="H10" s="9" t="s">
        <v>28</v>
      </c>
      <c r="I10" s="9" t="s">
        <v>32</v>
      </c>
      <c r="J10" s="9" t="s">
        <v>33</v>
      </c>
      <c r="K10" s="85" t="s">
        <v>32</v>
      </c>
      <c r="L10" s="85" t="s">
        <v>33</v>
      </c>
      <c r="N10" s="1" t="s">
        <v>34</v>
      </c>
      <c r="O10" s="1" t="s">
        <v>35</v>
      </c>
      <c r="P10" s="1" t="s">
        <v>36</v>
      </c>
      <c r="Q10" s="1" t="s">
        <v>34</v>
      </c>
      <c r="R10" s="1" t="s">
        <v>34</v>
      </c>
    </row>
    <row r="11" spans="1:18" ht="18" customHeight="1" thickTop="1" thickBot="1" x14ac:dyDescent="0.3">
      <c r="A11" s="92"/>
      <c r="B11" s="7"/>
      <c r="C11" s="7"/>
      <c r="D11" s="7"/>
      <c r="E11" s="7"/>
      <c r="F11" s="7"/>
      <c r="G11" s="7" t="s">
        <v>28</v>
      </c>
      <c r="H11" s="7"/>
      <c r="I11" s="7"/>
      <c r="J11" s="7"/>
      <c r="K11" s="86"/>
      <c r="L11" s="86"/>
    </row>
    <row r="12" spans="1:18" ht="18" customHeight="1" thickBot="1" x14ac:dyDescent="0.3">
      <c r="A12" s="93">
        <v>1</v>
      </c>
      <c r="B12" s="42">
        <f>IF(Q12=1,[1]FEB!B4*(9/5)+32,IF([1]FEB!B4="","","M"))</f>
        <v>62.6</v>
      </c>
      <c r="C12" s="42">
        <f>IF(R12=1,[1]FEB!C4*(9/5)+32,"")</f>
        <v>32</v>
      </c>
      <c r="D12" s="42">
        <f t="shared" ref="D12:D42" si="0">IF(N12=0,"",IF((N12&gt;65),(N12-65),0))</f>
        <v>0</v>
      </c>
      <c r="E12" s="42">
        <f t="shared" ref="E12:E42" si="1">IF(N12=0,"",IF((AND((N12&lt;65),(B12&lt;&gt;" "))),(65-N12),0))</f>
        <v>18</v>
      </c>
      <c r="F12" s="43">
        <f>IF(ISBLANK([1]FEB!D4),"",[1]FEB!D4)</f>
        <v>0</v>
      </c>
      <c r="G12" s="44" t="str">
        <f>IF([1]FEB!J4="","",[1]FEB!J4)</f>
        <v>N</v>
      </c>
      <c r="H12" s="45">
        <f>IF(ISBLANK([1]FEB!E4),"",[1]FEB!E4)</f>
        <v>0</v>
      </c>
      <c r="I12" s="44">
        <f>IF(ISBLANK([1]FEB!F4),"",[1]FEB!F4)</f>
        <v>240</v>
      </c>
      <c r="J12" s="42">
        <f>IF(ISBLANK([1]FEB!G4),"",[1]FEB!G4)</f>
        <v>9</v>
      </c>
      <c r="K12" s="86" t="str">
        <f>IF(ISBLANK([1]FEB!H4),"",[1]FEB!H4)</f>
        <v/>
      </c>
      <c r="L12" s="87" t="str">
        <f>IF(ISBLANK([1]FEB!I4),"",[1]FEB!I4)</f>
        <v/>
      </c>
      <c r="N12" s="1">
        <f t="shared" ref="N12:N42" si="2">ROUND(((B12+C12)/2),0)</f>
        <v>47</v>
      </c>
      <c r="O12" s="1">
        <f>IF((J12=O47),I12,0.04)</f>
        <v>0.04</v>
      </c>
      <c r="P12" s="1">
        <f t="shared" ref="P12:P42" si="3">IF((O12&gt;0),1,0)</f>
        <v>1</v>
      </c>
      <c r="Q12" s="1" t="b">
        <f>ISNUMBER([1]FEB!B4)</f>
        <v>1</v>
      </c>
      <c r="R12" s="1" t="b">
        <f>ISNUMBER([1]FEB!C4)</f>
        <v>1</v>
      </c>
    </row>
    <row r="13" spans="1:18" ht="18" customHeight="1" thickBot="1" x14ac:dyDescent="0.3">
      <c r="A13" s="94">
        <v>2</v>
      </c>
      <c r="B13" s="46">
        <f>IF(Q13=1,[1]FEB!B5*(9/5)+32,IF([1]FEB!B5="","","M"))</f>
        <v>71.599999999999994</v>
      </c>
      <c r="C13" s="46">
        <f>IF(R13=1,[1]FEB!C5*(9/5)+32,"")</f>
        <v>39.200000000000003</v>
      </c>
      <c r="D13" s="46">
        <f t="shared" si="0"/>
        <v>0</v>
      </c>
      <c r="E13" s="46">
        <f t="shared" si="1"/>
        <v>10</v>
      </c>
      <c r="F13" s="53">
        <f>IF(ISBLANK([1]FEB!D5),"",[1]FEB!D5)</f>
        <v>0</v>
      </c>
      <c r="G13" s="54" t="str">
        <f>IF([1]FEB!J5="","",[1]FEB!J5)</f>
        <v>N</v>
      </c>
      <c r="H13" s="55">
        <f>IF(ISBLANK([1]FEB!E5),"",[1]FEB!E5)</f>
        <v>0</v>
      </c>
      <c r="I13" s="54">
        <f>IF(ISBLANK([1]FEB!F5),"",[1]FEB!F5)</f>
        <v>330</v>
      </c>
      <c r="J13" s="46">
        <f>IF(ISBLANK([1]FEB!G5),"",[1]FEB!G5)</f>
        <v>11</v>
      </c>
      <c r="K13" s="86" t="str">
        <f>IF(ISBLANK([1]FEB!H5),"",[1]FEB!H5)</f>
        <v/>
      </c>
      <c r="L13" s="87" t="str">
        <f>IF(ISBLANK([1]FEB!I5),"",[1]FEB!I5)</f>
        <v/>
      </c>
      <c r="N13" s="1">
        <f t="shared" si="2"/>
        <v>55</v>
      </c>
      <c r="O13" s="1">
        <f>IF((J13=O47),I13,0.04)</f>
        <v>0.04</v>
      </c>
      <c r="P13" s="1">
        <f t="shared" si="3"/>
        <v>1</v>
      </c>
      <c r="Q13" s="1" t="b">
        <f>ISNUMBER([1]FEB!B5)</f>
        <v>1</v>
      </c>
      <c r="R13" s="1" t="b">
        <f>ISNUMBER([1]FEB!C5)</f>
        <v>1</v>
      </c>
    </row>
    <row r="14" spans="1:18" ht="18" customHeight="1" thickBot="1" x14ac:dyDescent="0.3">
      <c r="A14" s="93">
        <v>3</v>
      </c>
      <c r="B14" s="42">
        <f>IF(Q14=1,[1]FEB!B6*(9/5)+32,IF([1]FEB!B6="","","M"))</f>
        <v>69.800000000000011</v>
      </c>
      <c r="C14" s="42">
        <f>IF(R14=1,[1]FEB!C6*(9/5)+32,"")</f>
        <v>37.4</v>
      </c>
      <c r="D14" s="42">
        <f t="shared" si="0"/>
        <v>0</v>
      </c>
      <c r="E14" s="42">
        <f t="shared" si="1"/>
        <v>11</v>
      </c>
      <c r="F14" s="43">
        <f>IF(ISBLANK([1]FEB!D6),"",[1]FEB!D6)</f>
        <v>0</v>
      </c>
      <c r="G14" s="44" t="str">
        <f>IF([1]FEB!J6="","",[1]FEB!J6)</f>
        <v>N</v>
      </c>
      <c r="H14" s="45">
        <f>IF(ISBLANK([1]FEB!E6),"",[1]FEB!E6)</f>
        <v>0</v>
      </c>
      <c r="I14" s="44">
        <f>IF(ISBLANK([1]FEB!F6),"",[1]FEB!F6)</f>
        <v>80</v>
      </c>
      <c r="J14" s="42">
        <f>IF(ISBLANK([1]FEB!G6),"",[1]FEB!G6)</f>
        <v>17</v>
      </c>
      <c r="K14" s="86" t="str">
        <f>IF(ISBLANK([1]FEB!H6),"",[1]FEB!H6)</f>
        <v/>
      </c>
      <c r="L14" s="87" t="str">
        <f>IF(ISBLANK([1]FEB!I6),"",[1]FEB!I6)</f>
        <v/>
      </c>
      <c r="N14" s="1">
        <f t="shared" si="2"/>
        <v>54</v>
      </c>
      <c r="O14" s="1">
        <f>IF((J14=O47),I14,0.04)</f>
        <v>0.04</v>
      </c>
      <c r="P14" s="1">
        <f t="shared" si="3"/>
        <v>1</v>
      </c>
      <c r="Q14" s="1" t="b">
        <f>ISNUMBER([1]FEB!B6)</f>
        <v>1</v>
      </c>
      <c r="R14" s="1" t="b">
        <f>ISNUMBER([1]FEB!C6)</f>
        <v>1</v>
      </c>
    </row>
    <row r="15" spans="1:18" ht="18" customHeight="1" thickBot="1" x14ac:dyDescent="0.3">
      <c r="A15" s="94">
        <v>4</v>
      </c>
      <c r="B15" s="46">
        <f>IF(Q15=1,[1]FEB!B7*(9/5)+32,IF([1]FEB!B7="","","M"))</f>
        <v>59</v>
      </c>
      <c r="C15" s="46">
        <f>IF(R15=1,[1]FEB!C7*(9/5)+32,"")</f>
        <v>46.4</v>
      </c>
      <c r="D15" s="46">
        <f t="shared" si="0"/>
        <v>0</v>
      </c>
      <c r="E15" s="46">
        <f t="shared" si="1"/>
        <v>12</v>
      </c>
      <c r="F15" s="53">
        <f>IF(ISBLANK([1]FEB!D7),"",[1]FEB!D7)</f>
        <v>2.42</v>
      </c>
      <c r="G15" s="54" t="str">
        <f>IF([1]FEB!J7="","",[1]FEB!J7)</f>
        <v>N</v>
      </c>
      <c r="H15" s="55">
        <f>IF(ISBLANK([1]FEB!E7),"",[1]FEB!E7)</f>
        <v>0</v>
      </c>
      <c r="I15" s="54">
        <f>IF(ISBLANK([1]FEB!F7),"",[1]FEB!F7)</f>
        <v>320</v>
      </c>
      <c r="J15" s="46">
        <f>IF(ISBLANK([1]FEB!G7),"",[1]FEB!G7)</f>
        <v>25</v>
      </c>
      <c r="K15" s="86" t="str">
        <f>IF(ISBLANK([1]FEB!H7),"",[1]FEB!H7)</f>
        <v/>
      </c>
      <c r="L15" s="87" t="str">
        <f>IF(ISBLANK([1]FEB!I7),"",[1]FEB!I7)</f>
        <v/>
      </c>
      <c r="N15" s="1">
        <f t="shared" si="2"/>
        <v>53</v>
      </c>
      <c r="O15" s="1">
        <f>IF((J15=O47),I15,0.04)</f>
        <v>0.04</v>
      </c>
      <c r="P15" s="1">
        <f t="shared" si="3"/>
        <v>1</v>
      </c>
      <c r="Q15" s="1" t="b">
        <f>ISNUMBER([1]FEB!B7)</f>
        <v>1</v>
      </c>
      <c r="R15" s="1" t="b">
        <f>ISNUMBER([1]FEB!C7)</f>
        <v>1</v>
      </c>
    </row>
    <row r="16" spans="1:18" ht="18" customHeight="1" thickBot="1" x14ac:dyDescent="0.3">
      <c r="A16" s="93">
        <v>5</v>
      </c>
      <c r="B16" s="42">
        <f>IF(Q16=1,[1]FEB!B8*(9/5)+32,IF([1]FEB!B8="","","M"))</f>
        <v>53.6</v>
      </c>
      <c r="C16" s="42">
        <f>IF(R16=1,[1]FEB!C8*(9/5)+32,"")</f>
        <v>46.4</v>
      </c>
      <c r="D16" s="42">
        <f t="shared" si="0"/>
        <v>0</v>
      </c>
      <c r="E16" s="42">
        <f t="shared" si="1"/>
        <v>15</v>
      </c>
      <c r="F16" s="43">
        <f>IF(ISBLANK([1]FEB!D8),"",[1]FEB!D8)</f>
        <v>0</v>
      </c>
      <c r="G16" s="44" t="str">
        <f>IF([1]FEB!J8="","",[1]FEB!J8)</f>
        <v>N</v>
      </c>
      <c r="H16" s="45">
        <f>IF(ISBLANK([1]FEB!E8),"",[1]FEB!E8)</f>
        <v>0</v>
      </c>
      <c r="I16" s="44">
        <f>IF(ISBLANK([1]FEB!F8),"",[1]FEB!F8)</f>
        <v>30</v>
      </c>
      <c r="J16" s="42">
        <f>IF(ISBLANK([1]FEB!G8),"",[1]FEB!G8)</f>
        <v>18</v>
      </c>
      <c r="K16" s="86" t="str">
        <f>IF(ISBLANK([1]FEB!H8),"",[1]FEB!H8)</f>
        <v/>
      </c>
      <c r="L16" s="87" t="str">
        <f>IF(ISBLANK([1]FEB!I8),"",[1]FEB!I8)</f>
        <v/>
      </c>
      <c r="N16" s="1">
        <f t="shared" si="2"/>
        <v>50</v>
      </c>
      <c r="O16" s="1">
        <f>IF((J16=O47),I16,0.04)</f>
        <v>0.04</v>
      </c>
      <c r="P16" s="1">
        <f t="shared" si="3"/>
        <v>1</v>
      </c>
      <c r="Q16" s="1" t="b">
        <f>ISNUMBER([1]FEB!B8)</f>
        <v>1</v>
      </c>
      <c r="R16" s="1" t="b">
        <f>ISNUMBER([1]FEB!C8)</f>
        <v>1</v>
      </c>
    </row>
    <row r="17" spans="1:18" ht="18" customHeight="1" thickBot="1" x14ac:dyDescent="0.3">
      <c r="A17" s="94">
        <v>6</v>
      </c>
      <c r="B17" s="46">
        <f>IF(Q17=1,[1]FEB!B9*(9/5)+32,IF([1]FEB!B9="","","M"))</f>
        <v>68</v>
      </c>
      <c r="C17" s="46">
        <f>IF(R17=1,[1]FEB!C9*(9/5)+32,"")</f>
        <v>41</v>
      </c>
      <c r="D17" s="46">
        <f t="shared" si="0"/>
        <v>0</v>
      </c>
      <c r="E17" s="46">
        <f t="shared" si="1"/>
        <v>10</v>
      </c>
      <c r="F17" s="53">
        <f>IF(ISBLANK([1]FEB!D9),"",[1]FEB!D9)</f>
        <v>0</v>
      </c>
      <c r="G17" s="54" t="str">
        <f>IF([1]FEB!J9="","",[1]FEB!J9)</f>
        <v>N</v>
      </c>
      <c r="H17" s="55">
        <f>IF(ISBLANK([1]FEB!E9),"",[1]FEB!E9)</f>
        <v>0</v>
      </c>
      <c r="I17" s="54">
        <f>IF(ISBLANK([1]FEB!F9),"",[1]FEB!F9)</f>
        <v>350</v>
      </c>
      <c r="J17" s="46">
        <f>IF(ISBLANK([1]FEB!G9),"",[1]FEB!G9)</f>
        <v>13</v>
      </c>
      <c r="K17" s="86" t="str">
        <f>IF(ISBLANK([1]FEB!H9),"",[1]FEB!H9)</f>
        <v/>
      </c>
      <c r="L17" s="87" t="str">
        <f>IF(ISBLANK([1]FEB!I9),"",[1]FEB!I9)</f>
        <v/>
      </c>
      <c r="N17" s="1">
        <f t="shared" si="2"/>
        <v>55</v>
      </c>
      <c r="O17" s="1">
        <f>IF((J17=O47),I17,0.04)</f>
        <v>0.04</v>
      </c>
      <c r="P17" s="1">
        <f t="shared" si="3"/>
        <v>1</v>
      </c>
      <c r="Q17" s="1" t="b">
        <f>ISNUMBER([1]FEB!B9)</f>
        <v>1</v>
      </c>
      <c r="R17" s="1" t="b">
        <f>ISNUMBER([1]FEB!C9)</f>
        <v>1</v>
      </c>
    </row>
    <row r="18" spans="1:18" ht="18" customHeight="1" thickBot="1" x14ac:dyDescent="0.3">
      <c r="A18" s="93">
        <v>7</v>
      </c>
      <c r="B18" s="42">
        <f>IF(Q18=1,[1]FEB!B10*(9/5)+32,IF([1]FEB!B10="","","M"))</f>
        <v>62.6</v>
      </c>
      <c r="C18" s="42">
        <f>IF(R18=1,[1]FEB!C10*(9/5)+32,"")</f>
        <v>35.6</v>
      </c>
      <c r="D18" s="42">
        <f t="shared" si="0"/>
        <v>0</v>
      </c>
      <c r="E18" s="42">
        <f t="shared" si="1"/>
        <v>16</v>
      </c>
      <c r="F18" s="43">
        <f>IF(ISBLANK([1]FEB!D10),"",[1]FEB!D10)</f>
        <v>0</v>
      </c>
      <c r="G18" s="44" t="str">
        <f>IF([1]FEB!J10="","",[1]FEB!J10)</f>
        <v>N</v>
      </c>
      <c r="H18" s="45">
        <f>IF(ISBLANK([1]FEB!E10),"",[1]FEB!E10)</f>
        <v>0</v>
      </c>
      <c r="I18" s="44">
        <f>IF(ISBLANK([1]FEB!F10),"",[1]FEB!F10)</f>
        <v>70</v>
      </c>
      <c r="J18" s="42">
        <f>IF(ISBLANK([1]FEB!G10),"",[1]FEB!G10)</f>
        <v>11</v>
      </c>
      <c r="K18" s="86" t="str">
        <f>IF(ISBLANK([1]FEB!H10),"",[1]FEB!H10)</f>
        <v/>
      </c>
      <c r="L18" s="87" t="str">
        <f>IF(ISBLANK([1]FEB!I10),"",[1]FEB!I10)</f>
        <v/>
      </c>
      <c r="N18" s="1">
        <f t="shared" si="2"/>
        <v>49</v>
      </c>
      <c r="O18" s="1">
        <f>IF((J18=O47),I18,0.04)</f>
        <v>0.04</v>
      </c>
      <c r="P18" s="1">
        <f t="shared" si="3"/>
        <v>1</v>
      </c>
      <c r="Q18" s="1" t="b">
        <f>ISNUMBER([1]FEB!B10)</f>
        <v>1</v>
      </c>
      <c r="R18" s="1" t="b">
        <f>ISNUMBER([1]FEB!C10)</f>
        <v>1</v>
      </c>
    </row>
    <row r="19" spans="1:18" ht="18" customHeight="1" thickBot="1" x14ac:dyDescent="0.3">
      <c r="A19" s="94">
        <v>8</v>
      </c>
      <c r="B19" s="46">
        <f>IF(Q19=1,[1]FEB!B11*(9/5)+32,IF([1]FEB!B11="","","M"))</f>
        <v>66.2</v>
      </c>
      <c r="C19" s="46">
        <f>IF(R19=1,[1]FEB!C11*(9/5)+32,"")</f>
        <v>37.4</v>
      </c>
      <c r="D19" s="46">
        <f t="shared" si="0"/>
        <v>0</v>
      </c>
      <c r="E19" s="46">
        <f t="shared" si="1"/>
        <v>13</v>
      </c>
      <c r="F19" s="53">
        <f>IF(ISBLANK([1]FEB!D11),"",[1]FEB!D11)</f>
        <v>0</v>
      </c>
      <c r="G19" s="54" t="str">
        <f>IF([1]FEB!J11="","",[1]FEB!J11)</f>
        <v>N</v>
      </c>
      <c r="H19" s="55">
        <f>IF(ISBLANK([1]FEB!E11),"",[1]FEB!E11)</f>
        <v>0</v>
      </c>
      <c r="I19" s="54">
        <f>IF(ISBLANK([1]FEB!F11),"",[1]FEB!F11)</f>
        <v>140</v>
      </c>
      <c r="J19" s="46">
        <f>IF(ISBLANK([1]FEB!G11),"",[1]FEB!G11)</f>
        <v>14</v>
      </c>
      <c r="K19" s="86" t="str">
        <f>IF(ISBLANK([1]FEB!H11),"",[1]FEB!H11)</f>
        <v/>
      </c>
      <c r="L19" s="87" t="str">
        <f>IF(ISBLANK([1]FEB!I11),"",[1]FEB!I11)</f>
        <v/>
      </c>
      <c r="N19" s="1">
        <f t="shared" si="2"/>
        <v>52</v>
      </c>
      <c r="O19" s="1">
        <f>IF((J19=O47),I19,0.04)</f>
        <v>0.04</v>
      </c>
      <c r="P19" s="1">
        <f t="shared" si="3"/>
        <v>1</v>
      </c>
      <c r="Q19" s="1" t="b">
        <f>ISNUMBER([1]FEB!B11)</f>
        <v>1</v>
      </c>
      <c r="R19" s="1" t="b">
        <f>ISNUMBER([1]FEB!C11)</f>
        <v>1</v>
      </c>
    </row>
    <row r="20" spans="1:18" ht="18" customHeight="1" thickBot="1" x14ac:dyDescent="0.3">
      <c r="A20" s="93">
        <v>9</v>
      </c>
      <c r="B20" s="42">
        <f>IF(Q20=1,[1]FEB!B12*(9/5)+32,IF([1]FEB!B12="","","M"))</f>
        <v>75.2</v>
      </c>
      <c r="C20" s="42">
        <f>IF(R20=1,[1]FEB!C12*(9/5)+32,"")</f>
        <v>46.4</v>
      </c>
      <c r="D20" s="42">
        <f t="shared" si="0"/>
        <v>0</v>
      </c>
      <c r="E20" s="42">
        <f t="shared" si="1"/>
        <v>4</v>
      </c>
      <c r="F20" s="43">
        <f>IF(ISBLANK([1]FEB!D12),"",[1]FEB!D12)</f>
        <v>0</v>
      </c>
      <c r="G20" s="44" t="str">
        <f>IF([1]FEB!J12="","",[1]FEB!J12)</f>
        <v>N</v>
      </c>
      <c r="H20" s="45">
        <f>IF(ISBLANK([1]FEB!E12),"",[1]FEB!E12)</f>
        <v>0</v>
      </c>
      <c r="I20" s="44">
        <f>IF(ISBLANK([1]FEB!F12),"",[1]FEB!F12)</f>
        <v>210</v>
      </c>
      <c r="J20" s="42">
        <f>IF(ISBLANK([1]FEB!G12),"",[1]FEB!G12)</f>
        <v>14</v>
      </c>
      <c r="K20" s="86" t="str">
        <f>IF(ISBLANK([1]FEB!H12),"",[1]FEB!H12)</f>
        <v/>
      </c>
      <c r="L20" s="87" t="str">
        <f>IF(ISBLANK([1]FEB!I12),"",[1]FEB!I12)</f>
        <v/>
      </c>
      <c r="N20" s="1">
        <f t="shared" si="2"/>
        <v>61</v>
      </c>
      <c r="O20" s="1">
        <f>IF((J20=O47),I20,0.04)</f>
        <v>0.04</v>
      </c>
      <c r="P20" s="1">
        <f t="shared" si="3"/>
        <v>1</v>
      </c>
      <c r="Q20" s="1" t="b">
        <f>ISNUMBER([1]FEB!B12)</f>
        <v>1</v>
      </c>
      <c r="R20" s="1" t="b">
        <f>ISNUMBER([1]FEB!C12)</f>
        <v>1</v>
      </c>
    </row>
    <row r="21" spans="1:18" ht="18" customHeight="1" thickBot="1" x14ac:dyDescent="0.3">
      <c r="A21" s="94">
        <v>10</v>
      </c>
      <c r="B21" s="46">
        <f>IF(Q21=1,[1]FEB!B13*(9/5)+32,IF([1]FEB!B13="","","M"))</f>
        <v>73.400000000000006</v>
      </c>
      <c r="C21" s="46">
        <f>IF(R21=1,[1]FEB!C13*(9/5)+32,"")</f>
        <v>60.8</v>
      </c>
      <c r="D21" s="46">
        <f t="shared" si="0"/>
        <v>2</v>
      </c>
      <c r="E21" s="46">
        <f t="shared" si="1"/>
        <v>0</v>
      </c>
      <c r="F21" s="53">
        <f>IF(ISBLANK([1]FEB!D13),"",[1]FEB!D13)</f>
        <v>0</v>
      </c>
      <c r="G21" s="54" t="str">
        <f>IF([1]FEB!J13="","",[1]FEB!J13)</f>
        <v>N</v>
      </c>
      <c r="H21" s="55">
        <f>IF(ISBLANK([1]FEB!E13),"",[1]FEB!E13)</f>
        <v>0</v>
      </c>
      <c r="I21" s="54">
        <f>IF(ISBLANK([1]FEB!F13),"",[1]FEB!F13)</f>
        <v>190</v>
      </c>
      <c r="J21" s="46">
        <f>IF(ISBLANK([1]FEB!G13),"",[1]FEB!G13)</f>
        <v>15</v>
      </c>
      <c r="K21" s="86" t="str">
        <f>IF(ISBLANK([1]FEB!H13),"",[1]FEB!H13)</f>
        <v/>
      </c>
      <c r="L21" s="87" t="str">
        <f>IF(ISBLANK([1]FEB!I13),"",[1]FEB!I13)</f>
        <v/>
      </c>
      <c r="N21" s="1">
        <f t="shared" si="2"/>
        <v>67</v>
      </c>
      <c r="O21" s="1">
        <f>IF((J21=O47),I21,0.04)</f>
        <v>0.04</v>
      </c>
      <c r="P21" s="1">
        <f t="shared" si="3"/>
        <v>1</v>
      </c>
      <c r="Q21" s="1" t="b">
        <f>ISNUMBER([1]FEB!B13)</f>
        <v>1</v>
      </c>
      <c r="R21" s="1" t="b">
        <f>ISNUMBER([1]FEB!C13)</f>
        <v>1</v>
      </c>
    </row>
    <row r="22" spans="1:18" ht="18" customHeight="1" thickBot="1" x14ac:dyDescent="0.3">
      <c r="A22" s="93">
        <v>11</v>
      </c>
      <c r="B22" s="42">
        <f>IF(Q22=1,[1]FEB!B14*(9/5)+32,IF([1]FEB!B14="","","M"))</f>
        <v>71.599999999999994</v>
      </c>
      <c r="C22" s="42">
        <f>IF(R22=1,[1]FEB!C14*(9/5)+32,"")</f>
        <v>64.400000000000006</v>
      </c>
      <c r="D22" s="42">
        <f t="shared" si="0"/>
        <v>3</v>
      </c>
      <c r="E22" s="42">
        <f t="shared" si="1"/>
        <v>0</v>
      </c>
      <c r="F22" s="43">
        <f>IF(ISBLANK([1]FEB!D14),"",[1]FEB!D14)</f>
        <v>0.21</v>
      </c>
      <c r="G22" s="44" t="str">
        <f>IF([1]FEB!J14="","",[1]FEB!J14)</f>
        <v>N</v>
      </c>
      <c r="H22" s="45">
        <f>IF(ISBLANK([1]FEB!E14),"",[1]FEB!E14)</f>
        <v>0</v>
      </c>
      <c r="I22" s="44">
        <f>IF(ISBLANK([1]FEB!F14),"",[1]FEB!F14)</f>
        <v>190</v>
      </c>
      <c r="J22" s="42">
        <f>IF(ISBLANK([1]FEB!G14),"",[1]FEB!G14)</f>
        <v>16</v>
      </c>
      <c r="K22" s="86" t="str">
        <f>IF(ISBLANK([1]FEB!H14),"",[1]FEB!H14)</f>
        <v/>
      </c>
      <c r="L22" s="87" t="str">
        <f>IF(ISBLANK([1]FEB!I14),"",[1]FEB!I14)</f>
        <v/>
      </c>
      <c r="N22" s="1">
        <f t="shared" si="2"/>
        <v>68</v>
      </c>
      <c r="O22" s="1">
        <f>IF((J22=O47),I22,0.04)</f>
        <v>0.04</v>
      </c>
      <c r="P22" s="1">
        <f t="shared" si="3"/>
        <v>1</v>
      </c>
      <c r="Q22" s="1" t="b">
        <f>ISNUMBER([1]FEB!B14)</f>
        <v>1</v>
      </c>
      <c r="R22" s="1" t="b">
        <f>ISNUMBER([1]FEB!C14)</f>
        <v>1</v>
      </c>
    </row>
    <row r="23" spans="1:18" ht="18" customHeight="1" thickBot="1" x14ac:dyDescent="0.3">
      <c r="A23" s="94">
        <v>12</v>
      </c>
      <c r="B23" s="46">
        <f>IF(Q23=1,[1]FEB!B15*(9/5)+32,IF([1]FEB!B15="","","M"))</f>
        <v>71.599999999999994</v>
      </c>
      <c r="C23" s="46">
        <f>IF(R23=1,[1]FEB!C15*(9/5)+32,"")</f>
        <v>50</v>
      </c>
      <c r="D23" s="46">
        <f t="shared" si="0"/>
        <v>0</v>
      </c>
      <c r="E23" s="46">
        <f t="shared" si="1"/>
        <v>4</v>
      </c>
      <c r="F23" s="53">
        <f>IF(ISBLANK([1]FEB!D15),"",[1]FEB!D15)</f>
        <v>2.04</v>
      </c>
      <c r="G23" s="54" t="str">
        <f>IF([1]FEB!J15="","",[1]FEB!J15)</f>
        <v>Y</v>
      </c>
      <c r="H23" s="55">
        <f>IF(ISBLANK([1]FEB!E15),"",[1]FEB!E15)</f>
        <v>0</v>
      </c>
      <c r="I23" s="54">
        <f>IF(ISBLANK([1]FEB!F15),"",[1]FEB!F15)</f>
        <v>20</v>
      </c>
      <c r="J23" s="46">
        <f>IF(ISBLANK([1]FEB!G15),"",[1]FEB!G15)</f>
        <v>24</v>
      </c>
      <c r="K23" s="86" t="str">
        <f>IF(ISBLANK([1]FEB!H15),"",[1]FEB!H15)</f>
        <v/>
      </c>
      <c r="L23" s="87" t="str">
        <f>IF(ISBLANK([1]FEB!I15),"",[1]FEB!I15)</f>
        <v/>
      </c>
      <c r="N23" s="1">
        <f t="shared" si="2"/>
        <v>61</v>
      </c>
      <c r="O23" s="1">
        <f>IF((J23=O47),I23,0.04)</f>
        <v>0.04</v>
      </c>
      <c r="P23" s="1">
        <f t="shared" si="3"/>
        <v>1</v>
      </c>
      <c r="Q23" s="1" t="b">
        <f>ISNUMBER([1]FEB!B15)</f>
        <v>1</v>
      </c>
      <c r="R23" s="1" t="b">
        <f>ISNUMBER([1]FEB!C15)</f>
        <v>1</v>
      </c>
    </row>
    <row r="24" spans="1:18" ht="18" customHeight="1" thickBot="1" x14ac:dyDescent="0.3">
      <c r="A24" s="93">
        <v>13</v>
      </c>
      <c r="B24" s="42">
        <f>IF(Q24=1,[1]FEB!B16*(9/5)+32,IF([1]FEB!B16="","","M"))</f>
        <v>62.6</v>
      </c>
      <c r="C24" s="42">
        <f>IF(R24=1,[1]FEB!C16*(9/5)+32,"")</f>
        <v>39.200000000000003</v>
      </c>
      <c r="D24" s="42">
        <f t="shared" si="0"/>
        <v>0</v>
      </c>
      <c r="E24" s="42">
        <f t="shared" si="1"/>
        <v>14</v>
      </c>
      <c r="F24" s="43">
        <f>IF(ISBLANK([1]FEB!D16),"",[1]FEB!D16)</f>
        <v>0</v>
      </c>
      <c r="G24" s="44" t="str">
        <f>IF([1]FEB!J16="","",[1]FEB!J16)</f>
        <v>N</v>
      </c>
      <c r="H24" s="45">
        <f>IF(ISBLANK([1]FEB!E16),"",[1]FEB!E16)</f>
        <v>0</v>
      </c>
      <c r="I24" s="44">
        <f>IF(ISBLANK([1]FEB!F16),"",[1]FEB!F16)</f>
        <v>310</v>
      </c>
      <c r="J24" s="42">
        <f>IF(ISBLANK([1]FEB!G16),"",[1]FEB!G16)</f>
        <v>22</v>
      </c>
      <c r="K24" s="86" t="str">
        <f>IF(ISBLANK([1]FEB!H16),"",[1]FEB!H16)</f>
        <v/>
      </c>
      <c r="L24" s="87" t="str">
        <f>IF(ISBLANK([1]FEB!I16),"",[1]FEB!I16)</f>
        <v/>
      </c>
      <c r="N24" s="1">
        <f t="shared" si="2"/>
        <v>51</v>
      </c>
      <c r="O24" s="1">
        <f>IF((J24=O47),I24,0.04)</f>
        <v>0.04</v>
      </c>
      <c r="P24" s="1">
        <f t="shared" si="3"/>
        <v>1</v>
      </c>
      <c r="Q24" s="1" t="b">
        <f>ISNUMBER([1]FEB!B16)</f>
        <v>1</v>
      </c>
      <c r="R24" s="1" t="b">
        <f>ISNUMBER([1]FEB!C16)</f>
        <v>1</v>
      </c>
    </row>
    <row r="25" spans="1:18" ht="18" customHeight="1" thickBot="1" x14ac:dyDescent="0.3">
      <c r="A25" s="94">
        <v>14</v>
      </c>
      <c r="B25" s="46">
        <f>IF(Q25=1,[1]FEB!B17*(9/5)+32,IF([1]FEB!B17="","","M"))</f>
        <v>66.2</v>
      </c>
      <c r="C25" s="46">
        <f>IF(R25=1,[1]FEB!C17*(9/5)+32,"")</f>
        <v>30.2</v>
      </c>
      <c r="D25" s="46">
        <f t="shared" si="0"/>
        <v>0</v>
      </c>
      <c r="E25" s="46">
        <f t="shared" si="1"/>
        <v>17</v>
      </c>
      <c r="F25" s="53">
        <f>IF(ISBLANK([1]FEB!D17),"",[1]FEB!D17)</f>
        <v>0</v>
      </c>
      <c r="G25" s="54" t="str">
        <f>IF([1]FEB!J17="","",[1]FEB!J17)</f>
        <v>N</v>
      </c>
      <c r="H25" s="55">
        <f>IF(ISBLANK([1]FEB!E17),"",[1]FEB!E17)</f>
        <v>0</v>
      </c>
      <c r="I25" s="54">
        <f>IF(ISBLANK([1]FEB!F17),"",[1]FEB!F17)</f>
        <v>120</v>
      </c>
      <c r="J25" s="46">
        <f>IF(ISBLANK([1]FEB!G17),"",[1]FEB!G17)</f>
        <v>11</v>
      </c>
      <c r="K25" s="86" t="str">
        <f>IF(ISBLANK([1]FEB!H17),"",[1]FEB!H17)</f>
        <v/>
      </c>
      <c r="L25" s="87" t="str">
        <f>IF(ISBLANK([1]FEB!I17),"",[1]FEB!I17)</f>
        <v/>
      </c>
      <c r="N25" s="1">
        <f t="shared" si="2"/>
        <v>48</v>
      </c>
      <c r="O25" s="1">
        <f>IF((J25=O47),I25,0.04)</f>
        <v>0.04</v>
      </c>
      <c r="P25" s="1">
        <f t="shared" si="3"/>
        <v>1</v>
      </c>
      <c r="Q25" s="1" t="b">
        <f>ISNUMBER([1]FEB!B17)</f>
        <v>1</v>
      </c>
      <c r="R25" s="1" t="b">
        <f>ISNUMBER([1]FEB!C17)</f>
        <v>1</v>
      </c>
    </row>
    <row r="26" spans="1:18" ht="18" customHeight="1" thickBot="1" x14ac:dyDescent="0.3">
      <c r="A26" s="93">
        <v>15</v>
      </c>
      <c r="B26" s="42">
        <f>IF(Q26=1,[1]FEB!B18*(9/5)+32,IF([1]FEB!B18="","","M"))</f>
        <v>69.800000000000011</v>
      </c>
      <c r="C26" s="42">
        <f>IF(R26=1,[1]FEB!C18*(9/5)+32,"")</f>
        <v>41</v>
      </c>
      <c r="D26" s="42">
        <f t="shared" si="0"/>
        <v>0</v>
      </c>
      <c r="E26" s="42">
        <f t="shared" si="1"/>
        <v>10</v>
      </c>
      <c r="F26" s="43">
        <f>IF(ISBLANK([1]FEB!D18),"",[1]FEB!D18)</f>
        <v>0</v>
      </c>
      <c r="G26" s="44" t="str">
        <f>IF([1]FEB!J18="","",[1]FEB!J18)</f>
        <v>N</v>
      </c>
      <c r="H26" s="45">
        <f>IF(ISBLANK([1]FEB!E18),"",[1]FEB!E18)</f>
        <v>0</v>
      </c>
      <c r="I26" s="44">
        <f>IF(ISBLANK([1]FEB!F18),"",[1]FEB!F18)</f>
        <v>220</v>
      </c>
      <c r="J26" s="42">
        <f>IF(ISBLANK([1]FEB!G18),"",[1]FEB!G18)</f>
        <v>10</v>
      </c>
      <c r="K26" s="86" t="str">
        <f>IF(ISBLANK([1]FEB!H18),"",[1]FEB!H18)</f>
        <v/>
      </c>
      <c r="L26" s="87" t="str">
        <f>IF(ISBLANK([1]FEB!I18),"",[1]FEB!I18)</f>
        <v/>
      </c>
      <c r="N26" s="1">
        <f t="shared" si="2"/>
        <v>55</v>
      </c>
      <c r="O26" s="1">
        <f>IF((J26=O47),I26,0.04)</f>
        <v>0.04</v>
      </c>
      <c r="P26" s="1">
        <f t="shared" si="3"/>
        <v>1</v>
      </c>
      <c r="Q26" s="1" t="b">
        <f>ISNUMBER([1]FEB!B18)</f>
        <v>1</v>
      </c>
      <c r="R26" s="1" t="b">
        <f>ISNUMBER([1]FEB!C18)</f>
        <v>1</v>
      </c>
    </row>
    <row r="27" spans="1:18" ht="18" customHeight="1" thickBot="1" x14ac:dyDescent="0.3">
      <c r="A27" s="94">
        <v>16</v>
      </c>
      <c r="B27" s="46">
        <f>IF(Q27=1,[1]FEB!B19*(9/5)+32,IF([1]FEB!B19="","","M"))</f>
        <v>62.6</v>
      </c>
      <c r="C27" s="46">
        <f>IF(R27=1,[1]FEB!C19*(9/5)+32,"")</f>
        <v>46.4</v>
      </c>
      <c r="D27" s="46">
        <f t="shared" si="0"/>
        <v>0</v>
      </c>
      <c r="E27" s="46">
        <f t="shared" si="1"/>
        <v>10</v>
      </c>
      <c r="F27" s="53" t="str">
        <f>IF(ISBLANK([1]FEB!D19),"",[1]FEB!D19)</f>
        <v>T</v>
      </c>
      <c r="G27" s="54" t="str">
        <f>IF([1]FEB!J19="","",[1]FEB!J19)</f>
        <v>N</v>
      </c>
      <c r="H27" s="55">
        <f>IF(ISBLANK([1]FEB!E19),"",[1]FEB!E19)</f>
        <v>0</v>
      </c>
      <c r="I27" s="54">
        <f>IF(ISBLANK([1]FEB!F19),"",[1]FEB!F19)</f>
        <v>200</v>
      </c>
      <c r="J27" s="46">
        <f>IF(ISBLANK([1]FEB!G19),"",[1]FEB!G19)</f>
        <v>11</v>
      </c>
      <c r="K27" s="86" t="str">
        <f>IF(ISBLANK([1]FEB!H19),"",[1]FEB!H19)</f>
        <v/>
      </c>
      <c r="L27" s="87" t="str">
        <f>IF(ISBLANK([1]FEB!I19),"",[1]FEB!I19)</f>
        <v/>
      </c>
      <c r="N27" s="1">
        <f t="shared" si="2"/>
        <v>55</v>
      </c>
      <c r="O27" s="1">
        <f>IF((J27=O47),I27,0.04)</f>
        <v>0.04</v>
      </c>
      <c r="P27" s="1">
        <f t="shared" si="3"/>
        <v>1</v>
      </c>
      <c r="Q27" s="1" t="b">
        <f>ISNUMBER([1]FEB!B19)</f>
        <v>1</v>
      </c>
      <c r="R27" s="1" t="b">
        <f>ISNUMBER([1]FEB!C19)</f>
        <v>1</v>
      </c>
    </row>
    <row r="28" spans="1:18" ht="18" customHeight="1" thickBot="1" x14ac:dyDescent="0.3">
      <c r="A28" s="93">
        <v>17</v>
      </c>
      <c r="B28" s="42">
        <f>IF(Q28=1,[1]FEB!B20*(9/5)+32,IF([1]FEB!B20="","","M"))</f>
        <v>59</v>
      </c>
      <c r="C28" s="42">
        <f>IF(R28=1,[1]FEB!C20*(9/5)+32,"")</f>
        <v>42.8</v>
      </c>
      <c r="D28" s="42">
        <f t="shared" si="0"/>
        <v>0</v>
      </c>
      <c r="E28" s="42">
        <f t="shared" si="1"/>
        <v>14</v>
      </c>
      <c r="F28" s="43">
        <f>IF(ISBLANK([1]FEB!D20),"",[1]FEB!D20)</f>
        <v>0.03</v>
      </c>
      <c r="G28" s="44" t="str">
        <f>IF([1]FEB!J20="","",[1]FEB!J20)</f>
        <v>N</v>
      </c>
      <c r="H28" s="45">
        <f>IF(ISBLANK([1]FEB!E20),"",[1]FEB!E20)</f>
        <v>0</v>
      </c>
      <c r="I28" s="44">
        <f>IF(ISBLANK([1]FEB!F20),"",[1]FEB!F20)</f>
        <v>330</v>
      </c>
      <c r="J28" s="42">
        <f>IF(ISBLANK([1]FEB!G20),"",[1]FEB!G20)</f>
        <v>20</v>
      </c>
      <c r="K28" s="86" t="str">
        <f>IF(ISBLANK([1]FEB!H20),"",[1]FEB!H20)</f>
        <v/>
      </c>
      <c r="L28" s="87" t="str">
        <f>IF(ISBLANK([1]FEB!I20),"",[1]FEB!I20)</f>
        <v/>
      </c>
      <c r="N28" s="1">
        <f t="shared" si="2"/>
        <v>51</v>
      </c>
      <c r="O28" s="1">
        <f>IF((J28=O47),I28,0.04)</f>
        <v>0.04</v>
      </c>
      <c r="P28" s="1">
        <f t="shared" si="3"/>
        <v>1</v>
      </c>
      <c r="Q28" s="1" t="b">
        <f>ISNUMBER([1]FEB!B20)</f>
        <v>1</v>
      </c>
      <c r="R28" s="1" t="b">
        <f>ISNUMBER([1]FEB!C20)</f>
        <v>1</v>
      </c>
    </row>
    <row r="29" spans="1:18" ht="18" customHeight="1" thickBot="1" x14ac:dyDescent="0.3">
      <c r="A29" s="94">
        <v>18</v>
      </c>
      <c r="B29" s="46">
        <f>IF(Q29=1,[1]FEB!B21*(9/5)+32,IF([1]FEB!B21="","","M"))</f>
        <v>55.400000000000006</v>
      </c>
      <c r="C29" s="46">
        <f>IF(R29=1,[1]FEB!C21*(9/5)+32,"")</f>
        <v>37.4</v>
      </c>
      <c r="D29" s="46">
        <f t="shared" si="0"/>
        <v>0</v>
      </c>
      <c r="E29" s="46">
        <f t="shared" si="1"/>
        <v>19</v>
      </c>
      <c r="F29" s="53">
        <f>IF(ISBLANK([1]FEB!D21),"",[1]FEB!D21)</f>
        <v>0</v>
      </c>
      <c r="G29" s="54" t="str">
        <f>IF([1]FEB!J21="","",[1]FEB!J21)</f>
        <v>N</v>
      </c>
      <c r="H29" s="55">
        <f>IF(ISBLANK([1]FEB!E21),"",[1]FEB!E21)</f>
        <v>0</v>
      </c>
      <c r="I29" s="54">
        <f>IF(ISBLANK([1]FEB!F21),"",[1]FEB!F21)</f>
        <v>10</v>
      </c>
      <c r="J29" s="46">
        <f>IF(ISBLANK([1]FEB!G21),"",[1]FEB!G21)</f>
        <v>14</v>
      </c>
      <c r="K29" s="86" t="str">
        <f>IF(ISBLANK([1]FEB!H21),"",[1]FEB!H21)</f>
        <v/>
      </c>
      <c r="L29" s="87" t="str">
        <f>IF(ISBLANK([1]FEB!I21),"",[1]FEB!I21)</f>
        <v/>
      </c>
      <c r="N29" s="1">
        <f t="shared" si="2"/>
        <v>46</v>
      </c>
      <c r="O29" s="1">
        <f>IF((J29=O47),I29,0.04)</f>
        <v>0.04</v>
      </c>
      <c r="P29" s="1">
        <f t="shared" si="3"/>
        <v>1</v>
      </c>
      <c r="Q29" s="1" t="b">
        <f>ISNUMBER([1]FEB!B21)</f>
        <v>1</v>
      </c>
      <c r="R29" s="1" t="b">
        <f>ISNUMBER([1]FEB!C21)</f>
        <v>1</v>
      </c>
    </row>
    <row r="30" spans="1:18" ht="18" customHeight="1" thickBot="1" x14ac:dyDescent="0.3">
      <c r="A30" s="93">
        <v>19</v>
      </c>
      <c r="B30" s="42">
        <f>IF(Q30=1,[1]FEB!B22*(9/5)+32,IF([1]FEB!B22="","","M"))</f>
        <v>64.400000000000006</v>
      </c>
      <c r="C30" s="42">
        <f>IF(R30=1,[1]FEB!C22*(9/5)+32,"")</f>
        <v>30.2</v>
      </c>
      <c r="D30" s="42">
        <f t="shared" si="0"/>
        <v>0</v>
      </c>
      <c r="E30" s="42">
        <f t="shared" si="1"/>
        <v>18</v>
      </c>
      <c r="F30" s="43">
        <f>IF(ISBLANK([1]FEB!D22),"",[1]FEB!D22)</f>
        <v>0</v>
      </c>
      <c r="G30" s="44" t="str">
        <f>IF([1]FEB!J22="","",[1]FEB!J22)</f>
        <v>N</v>
      </c>
      <c r="H30" s="45">
        <f>IF(ISBLANK([1]FEB!E22),"",[1]FEB!E22)</f>
        <v>0</v>
      </c>
      <c r="I30" s="44">
        <f>IF(ISBLANK([1]FEB!F22),"",[1]FEB!F22)</f>
        <v>340</v>
      </c>
      <c r="J30" s="42">
        <f>IF(ISBLANK([1]FEB!G22),"",[1]FEB!G22)</f>
        <v>14</v>
      </c>
      <c r="K30" s="86" t="str">
        <f>IF(ISBLANK([1]FEB!H22),"",[1]FEB!H22)</f>
        <v/>
      </c>
      <c r="L30" s="87" t="str">
        <f>IF(ISBLANK([1]FEB!I22),"",[1]FEB!I22)</f>
        <v/>
      </c>
      <c r="N30" s="1">
        <f t="shared" si="2"/>
        <v>47</v>
      </c>
      <c r="O30" s="1">
        <f>IF((J30=O47),I30,0.04)</f>
        <v>0.04</v>
      </c>
      <c r="P30" s="1">
        <f t="shared" si="3"/>
        <v>1</v>
      </c>
      <c r="Q30" s="1" t="b">
        <f>ISNUMBER([1]FEB!B22)</f>
        <v>1</v>
      </c>
      <c r="R30" s="1" t="b">
        <f>ISNUMBER([1]FEB!C22)</f>
        <v>1</v>
      </c>
    </row>
    <row r="31" spans="1:18" ht="18" customHeight="1" thickBot="1" x14ac:dyDescent="0.3">
      <c r="A31" s="94">
        <v>20</v>
      </c>
      <c r="B31" s="46">
        <f>IF(Q31=1,[1]FEB!B23*(9/5)+32,IF([1]FEB!B23="","","M"))</f>
        <v>66.2</v>
      </c>
      <c r="C31" s="46">
        <f>IF(R31=1,[1]FEB!C23*(9/5)+32,"")</f>
        <v>28.4</v>
      </c>
      <c r="D31" s="46">
        <f t="shared" si="0"/>
        <v>0</v>
      </c>
      <c r="E31" s="46">
        <f t="shared" si="1"/>
        <v>18</v>
      </c>
      <c r="F31" s="53">
        <f>IF(ISBLANK([1]FEB!D23),"",[1]FEB!D23)</f>
        <v>0</v>
      </c>
      <c r="G31" s="54" t="str">
        <f>IF([1]FEB!J23="","",[1]FEB!J23)</f>
        <v>N</v>
      </c>
      <c r="H31" s="55">
        <f>IF(ISBLANK([1]FEB!E23),"",[1]FEB!E23)</f>
        <v>0</v>
      </c>
      <c r="I31" s="54">
        <f>IF(ISBLANK([1]FEB!F23),"",[1]FEB!F23)</f>
        <v>270</v>
      </c>
      <c r="J31" s="46">
        <f>IF(ISBLANK([1]FEB!G23),"",[1]FEB!G23)</f>
        <v>13</v>
      </c>
      <c r="K31" s="86" t="str">
        <f>IF(ISBLANK([1]FEB!H23),"",[1]FEB!H23)</f>
        <v/>
      </c>
      <c r="L31" s="87" t="str">
        <f>IF(ISBLANK([1]FEB!I23),"",[1]FEB!I23)</f>
        <v/>
      </c>
      <c r="N31" s="1">
        <f t="shared" si="2"/>
        <v>47</v>
      </c>
      <c r="O31" s="1">
        <f>IF((J31=O47),I31,0.04)</f>
        <v>0.04</v>
      </c>
      <c r="P31" s="1">
        <f t="shared" si="3"/>
        <v>1</v>
      </c>
      <c r="Q31" s="1" t="b">
        <f>ISNUMBER([1]FEB!B23)</f>
        <v>1</v>
      </c>
      <c r="R31" s="1" t="b">
        <f>ISNUMBER([1]FEB!C23)</f>
        <v>1</v>
      </c>
    </row>
    <row r="32" spans="1:18" ht="18" customHeight="1" thickBot="1" x14ac:dyDescent="0.3">
      <c r="A32" s="93">
        <v>21</v>
      </c>
      <c r="B32" s="42">
        <f>IF(Q32=1,[1]FEB!B24*(9/5)+32,IF([1]FEB!B24="","","M"))</f>
        <v>69.800000000000011</v>
      </c>
      <c r="C32" s="42">
        <f>IF(R32=1,[1]FEB!C24*(9/5)+32,"")</f>
        <v>33.799999999999997</v>
      </c>
      <c r="D32" s="42">
        <f t="shared" si="0"/>
        <v>0</v>
      </c>
      <c r="E32" s="42">
        <f t="shared" si="1"/>
        <v>13</v>
      </c>
      <c r="F32" s="43">
        <f>IF(ISBLANK([1]FEB!D24),"",[1]FEB!D24)</f>
        <v>0</v>
      </c>
      <c r="G32" s="44" t="str">
        <f>IF([1]FEB!J24="","",[1]FEB!J24)</f>
        <v>N</v>
      </c>
      <c r="H32" s="45">
        <f>IF(ISBLANK([1]FEB!E24),"",[1]FEB!E24)</f>
        <v>0</v>
      </c>
      <c r="I32" s="44">
        <f>IF(ISBLANK([1]FEB!F24),"",[1]FEB!F24)</f>
        <v>160</v>
      </c>
      <c r="J32" s="42">
        <f>IF(ISBLANK([1]FEB!G24),"",[1]FEB!G24)</f>
        <v>9</v>
      </c>
      <c r="K32" s="86" t="str">
        <f>IF(ISBLANK([1]FEB!H24),"",[1]FEB!H24)</f>
        <v/>
      </c>
      <c r="L32" s="87" t="str">
        <f>IF(ISBLANK([1]FEB!I24),"",[1]FEB!I24)</f>
        <v/>
      </c>
      <c r="N32" s="1">
        <f t="shared" si="2"/>
        <v>52</v>
      </c>
      <c r="O32" s="1">
        <f>IF((J32=O47),I32,0.04)</f>
        <v>0.04</v>
      </c>
      <c r="P32" s="1">
        <f t="shared" si="3"/>
        <v>1</v>
      </c>
      <c r="Q32" s="1" t="b">
        <f>ISNUMBER([1]FEB!B24)</f>
        <v>1</v>
      </c>
      <c r="R32" s="1" t="b">
        <f>ISNUMBER([1]FEB!C24)</f>
        <v>1</v>
      </c>
    </row>
    <row r="33" spans="1:18" ht="18" customHeight="1" thickBot="1" x14ac:dyDescent="0.3">
      <c r="A33" s="94">
        <v>22</v>
      </c>
      <c r="B33" s="46">
        <f>IF(Q33=1,[1]FEB!B25*(9/5)+32,IF([1]FEB!B25="","","M"))</f>
        <v>73.400000000000006</v>
      </c>
      <c r="C33" s="46">
        <f>IF(R33=1,[1]FEB!C25*(9/5)+32,"")</f>
        <v>39.200000000000003</v>
      </c>
      <c r="D33" s="46">
        <f t="shared" si="0"/>
        <v>0</v>
      </c>
      <c r="E33" s="46">
        <f t="shared" si="1"/>
        <v>9</v>
      </c>
      <c r="F33" s="53">
        <f>IF(ISBLANK([1]FEB!D25),"",[1]FEB!D25)</f>
        <v>0</v>
      </c>
      <c r="G33" s="54" t="str">
        <f>IF([1]FEB!J25="","",[1]FEB!J25)</f>
        <v>N</v>
      </c>
      <c r="H33" s="55">
        <f>IF(ISBLANK([1]FEB!E25),"",[1]FEB!E25)</f>
        <v>0</v>
      </c>
      <c r="I33" s="54">
        <f>IF(ISBLANK([1]FEB!F25),"",[1]FEB!F25)</f>
        <v>230</v>
      </c>
      <c r="J33" s="46">
        <f>IF(ISBLANK([1]FEB!G25),"",[1]FEB!G25)</f>
        <v>21</v>
      </c>
      <c r="K33" s="86" t="str">
        <f>IF(ISBLANK([1]FEB!H25),"",[1]FEB!H25)</f>
        <v/>
      </c>
      <c r="L33" s="87" t="str">
        <f>IF(ISBLANK([1]FEB!I25),"",[1]FEB!I25)</f>
        <v/>
      </c>
      <c r="N33" s="1">
        <f t="shared" si="2"/>
        <v>56</v>
      </c>
      <c r="O33" s="1">
        <f>IF((J33=O47),I33,0.04)</f>
        <v>0.04</v>
      </c>
      <c r="P33" s="1">
        <f t="shared" si="3"/>
        <v>1</v>
      </c>
      <c r="Q33" s="1" t="b">
        <f>ISNUMBER([1]FEB!B25)</f>
        <v>1</v>
      </c>
      <c r="R33" s="1" t="b">
        <f>ISNUMBER([1]FEB!C25)</f>
        <v>1</v>
      </c>
    </row>
    <row r="34" spans="1:18" ht="18" customHeight="1" thickBot="1" x14ac:dyDescent="0.3">
      <c r="A34" s="93">
        <v>23</v>
      </c>
      <c r="B34" s="42">
        <f>IF(Q34=1,[1]FEB!B26*(9/5)+32,IF([1]FEB!B26="","","M"))</f>
        <v>75.2</v>
      </c>
      <c r="C34" s="42">
        <f>IF(R34=1,[1]FEB!C26*(9/5)+32,"")</f>
        <v>51.8</v>
      </c>
      <c r="D34" s="42">
        <f t="shared" si="0"/>
        <v>0</v>
      </c>
      <c r="E34" s="42">
        <f t="shared" si="1"/>
        <v>1</v>
      </c>
      <c r="F34" s="43">
        <f>IF(ISBLANK([1]FEB!D26),"",[1]FEB!D26)</f>
        <v>0.01</v>
      </c>
      <c r="G34" s="44" t="str">
        <f>IF([1]FEB!J26="","",[1]FEB!J26)</f>
        <v>N</v>
      </c>
      <c r="H34" s="45">
        <f>IF(ISBLANK([1]FEB!E26),"",[1]FEB!E26)</f>
        <v>0</v>
      </c>
      <c r="I34" s="44">
        <f>IF(ISBLANK([1]FEB!F26),"",[1]FEB!F26)</f>
        <v>300</v>
      </c>
      <c r="J34" s="42">
        <f>IF(ISBLANK([1]FEB!G26),"",[1]FEB!G26)</f>
        <v>22</v>
      </c>
      <c r="K34" s="86" t="str">
        <f>IF(ISBLANK([1]FEB!H26),"",[1]FEB!H26)</f>
        <v/>
      </c>
      <c r="L34" s="87" t="str">
        <f>IF(ISBLANK([1]FEB!I26),"",[1]FEB!I26)</f>
        <v/>
      </c>
      <c r="N34" s="1">
        <f t="shared" si="2"/>
        <v>64</v>
      </c>
      <c r="O34" s="1">
        <f>IF((J34=O47),I34,0.04)</f>
        <v>0.04</v>
      </c>
      <c r="P34" s="1">
        <f t="shared" si="3"/>
        <v>1</v>
      </c>
      <c r="Q34" s="1" t="b">
        <f>ISNUMBER([1]FEB!B26)</f>
        <v>1</v>
      </c>
      <c r="R34" s="1" t="b">
        <f>ISNUMBER([1]FEB!C26)</f>
        <v>1</v>
      </c>
    </row>
    <row r="35" spans="1:18" ht="18" customHeight="1" thickBot="1" x14ac:dyDescent="0.3">
      <c r="A35" s="94">
        <v>24</v>
      </c>
      <c r="B35" s="46">
        <f>IF(Q35=1,[1]FEB!B27*(9/5)+32,IF([1]FEB!B27="","","M"))</f>
        <v>73.400000000000006</v>
      </c>
      <c r="C35" s="46">
        <f>IF(R35=1,[1]FEB!C27*(9/5)+32,"")</f>
        <v>41</v>
      </c>
      <c r="D35" s="46">
        <f t="shared" si="0"/>
        <v>0</v>
      </c>
      <c r="E35" s="46">
        <f t="shared" si="1"/>
        <v>8</v>
      </c>
      <c r="F35" s="53">
        <f>IF(ISBLANK([1]FEB!D27),"",[1]FEB!D27)</f>
        <v>0</v>
      </c>
      <c r="G35" s="54" t="str">
        <f>IF([1]FEB!J27="","",[1]FEB!J27)</f>
        <v>N</v>
      </c>
      <c r="H35" s="55">
        <f>IF(ISBLANK([1]FEB!E27),"",[1]FEB!E27)</f>
        <v>0</v>
      </c>
      <c r="I35" s="54">
        <f>IF(ISBLANK([1]FEB!F27),"",[1]FEB!F27)</f>
        <v>300</v>
      </c>
      <c r="J35" s="46">
        <f>IF(ISBLANK([1]FEB!G27),"",[1]FEB!G27)</f>
        <v>30</v>
      </c>
      <c r="K35" s="86" t="str">
        <f>IF(ISBLANK([1]FEB!H27),"",[1]FEB!H27)</f>
        <v/>
      </c>
      <c r="L35" s="87" t="str">
        <f>IF(ISBLANK([1]FEB!I27),"",[1]FEB!I27)</f>
        <v/>
      </c>
      <c r="N35" s="1">
        <f t="shared" si="2"/>
        <v>57</v>
      </c>
      <c r="O35" s="1">
        <f>IF((J35=O47),I35,0.04)</f>
        <v>300</v>
      </c>
      <c r="P35" s="1">
        <f t="shared" si="3"/>
        <v>1</v>
      </c>
      <c r="Q35" s="1" t="b">
        <f>ISNUMBER([1]FEB!B27)</f>
        <v>1</v>
      </c>
      <c r="R35" s="1" t="b">
        <f>ISNUMBER([1]FEB!C27)</f>
        <v>1</v>
      </c>
    </row>
    <row r="36" spans="1:18" ht="18" customHeight="1" thickBot="1" x14ac:dyDescent="0.3">
      <c r="A36" s="93">
        <v>25</v>
      </c>
      <c r="B36" s="42">
        <f>IF(Q36=1,[1]FEB!B28*(9/5)+32,IF([1]FEB!B28="","","M"))</f>
        <v>69.800000000000011</v>
      </c>
      <c r="C36" s="42">
        <f>IF(R36=1,[1]FEB!C28*(9/5)+32,"")</f>
        <v>35.6</v>
      </c>
      <c r="D36" s="42">
        <f t="shared" si="0"/>
        <v>0</v>
      </c>
      <c r="E36" s="42">
        <f t="shared" si="1"/>
        <v>12</v>
      </c>
      <c r="F36" s="43">
        <f>IF(ISBLANK([1]FEB!D28),"",[1]FEB!D28)</f>
        <v>0</v>
      </c>
      <c r="G36" s="44" t="str">
        <f>IF([1]FEB!J28="","",[1]FEB!J28)</f>
        <v>N</v>
      </c>
      <c r="H36" s="45">
        <f>IF(ISBLANK([1]FEB!E28),"",[1]FEB!E28)</f>
        <v>0</v>
      </c>
      <c r="I36" s="44">
        <f>IF(ISBLANK([1]FEB!F28),"",[1]FEB!F28)</f>
        <v>220</v>
      </c>
      <c r="J36" s="42">
        <f>IF(ISBLANK([1]FEB!G28),"",[1]FEB!G28)</f>
        <v>10</v>
      </c>
      <c r="K36" s="86" t="str">
        <f>IF(ISBLANK([1]FEB!H28),"",[1]FEB!H28)</f>
        <v/>
      </c>
      <c r="L36" s="87" t="str">
        <f>IF(ISBLANK([1]FEB!I28),"",[1]FEB!I28)</f>
        <v/>
      </c>
      <c r="N36" s="1">
        <f t="shared" si="2"/>
        <v>53</v>
      </c>
      <c r="O36" s="1">
        <f>IF((J36=O47),I36,0.04)</f>
        <v>0.04</v>
      </c>
      <c r="P36" s="1">
        <f t="shared" si="3"/>
        <v>1</v>
      </c>
      <c r="Q36" s="1" t="b">
        <f>ISNUMBER([1]FEB!B28)</f>
        <v>1</v>
      </c>
      <c r="R36" s="1" t="b">
        <f>ISNUMBER([1]FEB!C28)</f>
        <v>1</v>
      </c>
    </row>
    <row r="37" spans="1:18" ht="18" customHeight="1" thickBot="1" x14ac:dyDescent="0.3">
      <c r="A37" s="94">
        <v>26</v>
      </c>
      <c r="B37" s="46">
        <f>IF(Q37=1,[1]FEB!B29*(9/5)+32,IF([1]FEB!B29="","","M"))</f>
        <v>77</v>
      </c>
      <c r="C37" s="46">
        <f>IF(R37=1,[1]FEB!C29*(9/5)+32,"")</f>
        <v>35.6</v>
      </c>
      <c r="D37" s="46">
        <f t="shared" si="0"/>
        <v>0</v>
      </c>
      <c r="E37" s="46">
        <f t="shared" si="1"/>
        <v>9</v>
      </c>
      <c r="F37" s="53">
        <f>IF(ISBLANK([1]FEB!D29),"",[1]FEB!D29)</f>
        <v>0</v>
      </c>
      <c r="G37" s="54" t="str">
        <f>IF([1]FEB!J29="","",[1]FEB!J29)</f>
        <v>N</v>
      </c>
      <c r="H37" s="55">
        <f>IF(ISBLANK([1]FEB!E29),"",[1]FEB!E29)</f>
        <v>0</v>
      </c>
      <c r="I37" s="54">
        <f>IF(ISBLANK([1]FEB!F29),"",[1]FEB!F29)</f>
        <v>220</v>
      </c>
      <c r="J37" s="46">
        <f>IF(ISBLANK([1]FEB!G29),"",[1]FEB!G29)</f>
        <v>19</v>
      </c>
      <c r="K37" s="86" t="str">
        <f>IF(ISBLANK([1]FEB!H29),"",[1]FEB!H29)</f>
        <v/>
      </c>
      <c r="L37" s="87" t="str">
        <f>IF(ISBLANK([1]FEB!I29),"",[1]FEB!I29)</f>
        <v/>
      </c>
      <c r="N37" s="1">
        <f t="shared" si="2"/>
        <v>56</v>
      </c>
      <c r="O37" s="1">
        <f>IF((J37=O47),I37,0.04)</f>
        <v>0.04</v>
      </c>
      <c r="P37" s="1">
        <f t="shared" si="3"/>
        <v>1</v>
      </c>
      <c r="Q37" s="1" t="b">
        <f>ISNUMBER([1]FEB!B29)</f>
        <v>1</v>
      </c>
      <c r="R37" s="1" t="b">
        <f>ISNUMBER([1]FEB!C29)</f>
        <v>1</v>
      </c>
    </row>
    <row r="38" spans="1:18" ht="18" customHeight="1" thickBot="1" x14ac:dyDescent="0.3">
      <c r="A38" s="93">
        <v>27</v>
      </c>
      <c r="B38" s="42">
        <f>IF(Q38=1,[1]FEB!B30*(9/5)+32,IF([1]FEB!B30="","","M"))</f>
        <v>78.800000000000011</v>
      </c>
      <c r="C38" s="42">
        <f>IF(R38=1,[1]FEB!C30*(9/5)+32,"")</f>
        <v>60.8</v>
      </c>
      <c r="D38" s="42">
        <f t="shared" si="0"/>
        <v>5</v>
      </c>
      <c r="E38" s="42">
        <f t="shared" si="1"/>
        <v>0</v>
      </c>
      <c r="F38" s="43">
        <f>IF(ISBLANK([1]FEB!D30),"",[1]FEB!D30)</f>
        <v>0</v>
      </c>
      <c r="G38" s="44" t="str">
        <f>IF([1]FEB!J30="","",[1]FEB!J30)</f>
        <v>N</v>
      </c>
      <c r="H38" s="45">
        <f>IF(ISBLANK([1]FEB!E30),"",[1]FEB!E30)</f>
        <v>0</v>
      </c>
      <c r="I38" s="44">
        <f>IF(ISBLANK([1]FEB!F30),"",[1]FEB!F30)</f>
        <v>190</v>
      </c>
      <c r="J38" s="42">
        <f>IF(ISBLANK([1]FEB!G30),"",[1]FEB!G30)</f>
        <v>27</v>
      </c>
      <c r="K38" s="86" t="str">
        <f>IF(ISBLANK([1]FEB!H30),"",[1]FEB!H30)</f>
        <v/>
      </c>
      <c r="L38" s="87" t="str">
        <f>IF(ISBLANK([1]FEB!I30),"",[1]FEB!I30)</f>
        <v/>
      </c>
      <c r="N38" s="1">
        <f t="shared" si="2"/>
        <v>70</v>
      </c>
      <c r="O38" s="1">
        <f>IF((J38=O47),I38,0.04)</f>
        <v>0.04</v>
      </c>
      <c r="P38" s="1">
        <f t="shared" si="3"/>
        <v>1</v>
      </c>
      <c r="Q38" s="1" t="b">
        <f>ISNUMBER([1]FEB!B30)</f>
        <v>1</v>
      </c>
      <c r="R38" s="1" t="b">
        <f>ISNUMBER([1]FEB!C30)</f>
        <v>1</v>
      </c>
    </row>
    <row r="39" spans="1:18" ht="18" customHeight="1" thickBot="1" x14ac:dyDescent="0.3">
      <c r="A39" s="94">
        <v>28</v>
      </c>
      <c r="B39" s="46">
        <f>IF(Q39=1,[1]FEB!B31*(9/5)+32,IF([1]FEB!B31="","","M"))</f>
        <v>84.2</v>
      </c>
      <c r="C39" s="46">
        <f>IF(R39=1,[1]FEB!C31*(9/5)+32,"")</f>
        <v>53.6</v>
      </c>
      <c r="D39" s="46">
        <f t="shared" si="0"/>
        <v>4</v>
      </c>
      <c r="E39" s="46">
        <f t="shared" si="1"/>
        <v>0</v>
      </c>
      <c r="F39" s="53">
        <f>IF(ISBLANK([1]FEB!D31),"",[1]FEB!D31)</f>
        <v>0</v>
      </c>
      <c r="G39" s="54" t="str">
        <f>IF([1]FEB!J31="","",[1]FEB!J31)</f>
        <v>N</v>
      </c>
      <c r="H39" s="55">
        <f>IF(ISBLANK([1]FEB!E31),"",[1]FEB!E31)</f>
        <v>0</v>
      </c>
      <c r="I39" s="54">
        <f>IF(ISBLANK([1]FEB!F31),"",[1]FEB!F31)</f>
        <v>340</v>
      </c>
      <c r="J39" s="46">
        <f>IF(ISBLANK([1]FEB!G31),"",[1]FEB!G31)</f>
        <v>28</v>
      </c>
      <c r="K39" s="86" t="str">
        <f>IF(ISBLANK([1]FEB!H31),"",[1]FEB!H31)</f>
        <v/>
      </c>
      <c r="L39" s="87" t="str">
        <f>IF(ISBLANK([1]FEB!I31),"",[1]FEB!I31)</f>
        <v/>
      </c>
      <c r="N39" s="1">
        <f t="shared" si="2"/>
        <v>69</v>
      </c>
      <c r="O39" s="1">
        <f>IF((J39=O47),I39,0.04)</f>
        <v>0.04</v>
      </c>
      <c r="P39" s="1">
        <f t="shared" si="3"/>
        <v>1</v>
      </c>
      <c r="Q39" s="1" t="b">
        <f>ISNUMBER([1]FEB!B31)</f>
        <v>1</v>
      </c>
      <c r="R39" s="1" t="b">
        <f>ISNUMBER([1]FEB!C31)</f>
        <v>1</v>
      </c>
    </row>
    <row r="40" spans="1:18" ht="18" customHeight="1" thickBot="1" x14ac:dyDescent="0.3">
      <c r="A40" s="93">
        <v>29</v>
      </c>
      <c r="B40" s="42">
        <f>IF(Q40=1,[1]FEB!B32*(9/5)+32,IF([1]FEB!B32="","","M"))</f>
        <v>60.8</v>
      </c>
      <c r="C40" s="42">
        <f>IF(R40=1,[1]FEB!C32*(9/5)+32,"")</f>
        <v>48.2</v>
      </c>
      <c r="D40" s="42">
        <f t="shared" si="0"/>
        <v>0</v>
      </c>
      <c r="E40" s="42">
        <f t="shared" si="1"/>
        <v>10</v>
      </c>
      <c r="F40" s="43" t="str">
        <f>IF(ISBLANK([1]FEB!D32),"",[1]FEB!D32)</f>
        <v>T</v>
      </c>
      <c r="G40" s="44" t="str">
        <f>IF([1]FEB!J32="","",[1]FEB!J32)</f>
        <v>N</v>
      </c>
      <c r="H40" s="45">
        <f>IF(ISBLANK([1]FEB!E32),"",[1]FEB!E32)</f>
        <v>0</v>
      </c>
      <c r="I40" s="44">
        <f>IF(ISBLANK([1]FEB!F32),"",[1]FEB!F32)</f>
        <v>40</v>
      </c>
      <c r="J40" s="42">
        <f>IF(ISBLANK([1]FEB!G32),"",[1]FEB!G32)</f>
        <v>22</v>
      </c>
      <c r="K40" s="86" t="str">
        <f>IF(ISBLANK([1]FEB!H32),"",[1]FEB!H32)</f>
        <v/>
      </c>
      <c r="L40" s="87" t="str">
        <f>IF(ISBLANK([1]FEB!I32),"",[1]FEB!I32)</f>
        <v/>
      </c>
      <c r="N40" s="1">
        <f t="shared" si="2"/>
        <v>55</v>
      </c>
      <c r="O40" s="1">
        <f>IF((J40=O47),I40,0.04)</f>
        <v>0.04</v>
      </c>
      <c r="P40" s="1">
        <f t="shared" si="3"/>
        <v>1</v>
      </c>
      <c r="Q40" s="1" t="b">
        <f>ISNUMBER([1]FEB!B32)</f>
        <v>1</v>
      </c>
      <c r="R40" s="1" t="b">
        <f>ISNUMBER([1]FEB!C32)</f>
        <v>1</v>
      </c>
    </row>
    <row r="41" spans="1:18" ht="18" customHeight="1" thickBot="1" x14ac:dyDescent="0.3">
      <c r="A41" s="94"/>
      <c r="B41" s="46" t="str">
        <f>IF(Q41=1,[1]FEB!B33*(9/5)+32,IF([1]FEB!B33="","","M"))</f>
        <v/>
      </c>
      <c r="C41" s="46" t="str">
        <f>IF(R41=1,[1]FEB!C33*(9/5)+32,"")</f>
        <v/>
      </c>
      <c r="D41" s="46" t="str">
        <f t="shared" si="0"/>
        <v/>
      </c>
      <c r="E41" s="46" t="str">
        <f t="shared" si="1"/>
        <v/>
      </c>
      <c r="F41" s="53" t="str">
        <f>IF(ISBLANK([1]FEB!D33),"",[1]FEB!D33)</f>
        <v/>
      </c>
      <c r="G41" s="54" t="str">
        <f>IF([1]FEB!J33="","",[1]FEB!J33)</f>
        <v/>
      </c>
      <c r="H41" s="55" t="str">
        <f>IF(ISBLANK([1]FEB!E33),"",[1]FEB!E33)</f>
        <v/>
      </c>
      <c r="I41" s="54" t="str">
        <f>IF(ISBLANK([1]FEB!F33),"",[1]FEB!F33)</f>
        <v/>
      </c>
      <c r="J41" s="46" t="str">
        <f>IF(ISBLANK([1]FEB!G33),"",[1]FEB!G33)</f>
        <v/>
      </c>
      <c r="K41" s="86" t="str">
        <f>IF(ISBLANK([1]FEB!H33),"",[1]FEB!H33)</f>
        <v/>
      </c>
      <c r="L41" s="87" t="str">
        <f>IF(ISBLANK([1]FEB!I33),"",[1]FEB!I33)</f>
        <v/>
      </c>
      <c r="N41" s="1">
        <f t="shared" si="2"/>
        <v>0</v>
      </c>
      <c r="O41" s="1">
        <f>IF((J41=O47),I41,0.04)</f>
        <v>0.04</v>
      </c>
      <c r="P41" s="1">
        <f t="shared" si="3"/>
        <v>1</v>
      </c>
      <c r="Q41" s="1" t="b">
        <f>ISNUMBER([1]FEB!B33)</f>
        <v>0</v>
      </c>
      <c r="R41" s="1" t="b">
        <f>ISNUMBER([1]FEB!C33)</f>
        <v>0</v>
      </c>
    </row>
    <row r="42" spans="1:18" ht="18" customHeight="1" thickBot="1" x14ac:dyDescent="0.3">
      <c r="A42" s="93"/>
      <c r="B42" s="42" t="str">
        <f>IF(Q42=1,[1]FEB!B34*(9/5)+32,IF([1]FEB!B34="","","M"))</f>
        <v/>
      </c>
      <c r="C42" s="42" t="str">
        <f>IF(R42=1,[1]FEB!C34*(9/5)+32,"")</f>
        <v/>
      </c>
      <c r="D42" s="42" t="str">
        <f t="shared" si="0"/>
        <v/>
      </c>
      <c r="E42" s="42" t="str">
        <f t="shared" si="1"/>
        <v/>
      </c>
      <c r="F42" s="43" t="str">
        <f>IF(ISBLANK([1]FEB!D34),"",[1]FEB!D34)</f>
        <v/>
      </c>
      <c r="G42" s="44" t="str">
        <f>IF([1]FEB!J34="","",[1]FEB!J34)</f>
        <v/>
      </c>
      <c r="H42" s="45" t="str">
        <f>IF(ISBLANK([1]FEB!E34),"",[1]FEB!E34)</f>
        <v/>
      </c>
      <c r="I42" s="44" t="str">
        <f>IF(ISBLANK([1]FEB!F34),"",[1]FEB!F34)</f>
        <v/>
      </c>
      <c r="J42" s="42" t="str">
        <f>IF(ISBLANK([1]FEB!G34),"",[1]FEB!G34)</f>
        <v/>
      </c>
      <c r="K42" s="86" t="str">
        <f>IF(ISBLANK([1]FEB!H34),"",[1]FEB!H34)</f>
        <v/>
      </c>
      <c r="L42" s="87" t="str">
        <f>IF(ISBLANK([1]FEB!I34),"",[1]FEB!I34)</f>
        <v/>
      </c>
      <c r="N42" s="1">
        <f t="shared" si="2"/>
        <v>0</v>
      </c>
      <c r="O42" s="1">
        <f>IF((J42=O47),I42,0.04)</f>
        <v>0.04</v>
      </c>
      <c r="P42" s="1">
        <f t="shared" si="3"/>
        <v>1</v>
      </c>
      <c r="Q42" s="1" t="b">
        <f>ISNUMBER([1]FEB!B34)</f>
        <v>0</v>
      </c>
      <c r="R42" s="1" t="b">
        <f>ISNUMBER([1]FEB!C34)</f>
        <v>0</v>
      </c>
    </row>
    <row r="43" spans="1:18" ht="18" customHeight="1" thickBot="1" x14ac:dyDescent="0.25">
      <c r="A43" s="95"/>
      <c r="B43" s="96" t="s">
        <v>28</v>
      </c>
      <c r="C43" s="96"/>
      <c r="D43" s="96"/>
      <c r="E43" s="96"/>
      <c r="F43" s="96"/>
      <c r="G43" s="96"/>
      <c r="H43" s="96"/>
      <c r="I43" s="96" t="s">
        <v>28</v>
      </c>
      <c r="J43" s="96"/>
      <c r="K43" s="86"/>
      <c r="L43" s="86"/>
    </row>
    <row r="44" spans="1:18" ht="18" customHeight="1" x14ac:dyDescent="0.2">
      <c r="A44" s="5"/>
      <c r="B44" s="16"/>
      <c r="C44" s="16"/>
      <c r="D44" s="16"/>
      <c r="E44" s="16"/>
      <c r="F44" s="16"/>
      <c r="G44" s="16"/>
      <c r="H44" s="16"/>
      <c r="I44" s="16"/>
      <c r="J44" s="16"/>
    </row>
    <row r="45" spans="1:18" ht="18" customHeight="1" x14ac:dyDescent="0.25">
      <c r="B45" s="5"/>
      <c r="C45" s="5"/>
      <c r="D45" s="5"/>
      <c r="F45" s="5"/>
      <c r="G45" s="6" t="s">
        <v>37</v>
      </c>
      <c r="H45" s="5"/>
      <c r="I45" s="5"/>
      <c r="J45" s="5"/>
      <c r="K45" s="5"/>
      <c r="L45" s="5"/>
      <c r="O45" s="1" t="s">
        <v>38</v>
      </c>
    </row>
    <row r="46" spans="1:18" ht="18" customHeight="1" thickBot="1" x14ac:dyDescent="0.25">
      <c r="B46" s="5"/>
      <c r="C46" s="5"/>
      <c r="D46" s="5"/>
      <c r="F46" s="5"/>
      <c r="G46" s="5"/>
      <c r="H46" s="5"/>
      <c r="I46" s="5"/>
      <c r="J46" s="5"/>
      <c r="K46" s="5"/>
      <c r="L46" s="5"/>
      <c r="O46" s="1" t="s">
        <v>39</v>
      </c>
    </row>
    <row r="47" spans="1:18" ht="18" customHeight="1" x14ac:dyDescent="0.2">
      <c r="A47" s="57"/>
      <c r="B47" s="60" t="s">
        <v>40</v>
      </c>
      <c r="C47" s="61"/>
      <c r="D47" s="61"/>
      <c r="E47" s="62"/>
      <c r="F47" s="63" t="s">
        <v>41</v>
      </c>
      <c r="G47" s="61"/>
      <c r="H47" s="61"/>
      <c r="I47" s="63"/>
      <c r="J47" s="63" t="s">
        <v>42</v>
      </c>
      <c r="K47" s="61"/>
      <c r="L47" s="64"/>
      <c r="O47" s="1">
        <f>MAXA(J12:J42)</f>
        <v>30</v>
      </c>
    </row>
    <row r="48" spans="1:18" ht="18" customHeight="1" x14ac:dyDescent="0.2">
      <c r="A48" s="57"/>
      <c r="B48" s="65"/>
      <c r="C48" s="66"/>
      <c r="D48" s="5"/>
      <c r="F48" s="66"/>
      <c r="G48" s="66"/>
      <c r="H48" s="66"/>
      <c r="I48" s="5"/>
      <c r="J48" s="66"/>
      <c r="K48" s="66"/>
      <c r="L48" s="67"/>
    </row>
    <row r="49" spans="1:12" ht="18" customHeight="1" x14ac:dyDescent="0.25">
      <c r="A49" s="57"/>
      <c r="B49" s="68" t="s">
        <v>43</v>
      </c>
      <c r="C49" s="47"/>
      <c r="D49" s="101">
        <f>IF(B12="","",MAX(B12:B42))</f>
        <v>84.2</v>
      </c>
      <c r="E49" s="47"/>
      <c r="F49" s="11" t="s">
        <v>44</v>
      </c>
      <c r="G49" s="48"/>
      <c r="H49" s="102">
        <f>IF(ISBLANK([1]FEB!$D$4),"",SUM(F12:F42))</f>
        <v>4.71</v>
      </c>
      <c r="I49" s="48"/>
      <c r="J49" s="11" t="s">
        <v>45</v>
      </c>
      <c r="K49" s="47"/>
      <c r="L49" s="69">
        <f>IF(O12=0,"",MAXA(O12:O42))</f>
        <v>300</v>
      </c>
    </row>
    <row r="50" spans="1:12" ht="18" customHeight="1" x14ac:dyDescent="0.25">
      <c r="A50" s="57"/>
      <c r="B50" s="70" t="s">
        <v>46</v>
      </c>
      <c r="C50" s="49"/>
      <c r="D50" s="103">
        <f>IF(B12="","",MIN(C12:C42))</f>
        <v>28.4</v>
      </c>
      <c r="E50" s="49"/>
      <c r="F50" s="13" t="s">
        <v>47</v>
      </c>
      <c r="G50" s="15"/>
      <c r="H50" s="104">
        <f>IF(ISBLANK([1]FEB!$D$4),"",(SUM(F12:F42)+JAN!H50))</f>
        <v>9.64</v>
      </c>
      <c r="I50" s="15"/>
      <c r="J50" s="12" t="s">
        <v>48</v>
      </c>
      <c r="K50" s="49"/>
      <c r="L50" s="71">
        <f>IF(J12="","",MAXA(J12:J42))</f>
        <v>30</v>
      </c>
    </row>
    <row r="51" spans="1:12" ht="18" customHeight="1" x14ac:dyDescent="0.25">
      <c r="A51" s="57"/>
      <c r="B51" s="72" t="s">
        <v>49</v>
      </c>
      <c r="C51" s="47"/>
      <c r="D51" s="101">
        <f>IF(B12="","",SUM(B12:B42)/COUNTIF(B12:B42,"&gt;0"))</f>
        <v>68.062068965517255</v>
      </c>
      <c r="E51" s="47"/>
      <c r="F51" s="10" t="s">
        <v>50</v>
      </c>
      <c r="G51" s="48"/>
      <c r="H51" s="105">
        <f>IF(ISBLANK([1]FEB!$D$4),"",COUNTIF(F12:F43,"&gt;=.01"))</f>
        <v>5</v>
      </c>
      <c r="I51" s="48"/>
      <c r="J51" s="10"/>
      <c r="K51" s="48"/>
      <c r="L51" s="69"/>
    </row>
    <row r="52" spans="1:12" ht="18" customHeight="1" x14ac:dyDescent="0.25">
      <c r="A52" s="57"/>
      <c r="B52" s="73" t="s">
        <v>51</v>
      </c>
      <c r="C52" s="49"/>
      <c r="D52" s="103">
        <f>IF(B12="","",SUM(C12:C42)/COUNTIF(C12:C42,"&gt;0"))</f>
        <v>42.489655172413784</v>
      </c>
      <c r="E52" s="50"/>
      <c r="F52" s="12" t="s">
        <v>52</v>
      </c>
      <c r="G52" s="15"/>
      <c r="H52" s="106">
        <f>IF(ISBLANK([1]FEB!$D$4),"",COUNTIF(F12:F43,"&gt;=.5"))</f>
        <v>2</v>
      </c>
      <c r="I52" s="15"/>
      <c r="J52" s="12"/>
      <c r="K52" s="15"/>
      <c r="L52" s="71"/>
    </row>
    <row r="53" spans="1:12" ht="18" customHeight="1" x14ac:dyDescent="0.25">
      <c r="A53" s="57"/>
      <c r="B53" s="72" t="s">
        <v>53</v>
      </c>
      <c r="C53" s="47"/>
      <c r="D53" s="101">
        <f>IF(N12&lt;&gt;0,SUMIF(N12:N42,"&gt;0")/COUNTIF(N12:N42,"&gt;0"),"")</f>
        <v>55.310344827586206</v>
      </c>
      <c r="E53" s="47"/>
      <c r="F53" s="10" t="s">
        <v>54</v>
      </c>
      <c r="G53" s="48"/>
      <c r="H53" s="105">
        <f>IF(ISBLANK([1]FEB!$D$4),"",COUNTIF(H12:H43,"&gt;=.5"))</f>
        <v>0</v>
      </c>
      <c r="I53" s="48"/>
      <c r="J53" s="47"/>
      <c r="K53" s="47"/>
      <c r="L53" s="107"/>
    </row>
    <row r="54" spans="1:12" ht="18" customHeight="1" x14ac:dyDescent="0.25">
      <c r="A54" s="57"/>
      <c r="B54" s="74" t="s">
        <v>55</v>
      </c>
      <c r="C54" s="49"/>
      <c r="D54" s="106">
        <f>IF(B12="","",SUM(D12:D42))</f>
        <v>14</v>
      </c>
      <c r="E54" s="49"/>
      <c r="F54" s="12" t="s">
        <v>56</v>
      </c>
      <c r="G54" s="15"/>
      <c r="H54" s="106">
        <f>IF(ISBLANK([1]FEB!$D$4),"",COUNTIF(H12:H43,"&gt;=1"))</f>
        <v>0</v>
      </c>
      <c r="I54" s="15"/>
      <c r="J54" s="14"/>
      <c r="K54" s="15"/>
      <c r="L54" s="108"/>
    </row>
    <row r="55" spans="1:12" ht="18" customHeight="1" x14ac:dyDescent="0.25">
      <c r="A55" s="57"/>
      <c r="B55" s="75" t="s">
        <v>57</v>
      </c>
      <c r="C55" s="47"/>
      <c r="D55" s="105">
        <f>IF(B12="","",SUM(E12:E42))</f>
        <v>295</v>
      </c>
      <c r="E55" s="47"/>
      <c r="F55" s="76"/>
      <c r="G55" s="76"/>
      <c r="H55" s="76"/>
      <c r="I55" s="47"/>
      <c r="J55" s="47"/>
      <c r="K55" s="47"/>
      <c r="L55" s="77"/>
    </row>
    <row r="56" spans="1:12" ht="18" customHeight="1" x14ac:dyDescent="0.25">
      <c r="A56" s="57"/>
      <c r="B56" s="70" t="s">
        <v>58</v>
      </c>
      <c r="C56" s="15"/>
      <c r="D56" s="103">
        <f>IF(B12="","",COUNTIF(B12:B43,"&gt;89"))</f>
        <v>0</v>
      </c>
      <c r="E56" s="49"/>
      <c r="F56" s="12" t="s">
        <v>59</v>
      </c>
      <c r="G56" s="15"/>
      <c r="H56" s="106">
        <f>IF(G12="","",COUNTIF(G11:G42,"=Y"))</f>
        <v>1</v>
      </c>
      <c r="I56" s="49"/>
      <c r="J56" s="49"/>
      <c r="K56" s="49"/>
      <c r="L56" s="78"/>
    </row>
    <row r="57" spans="1:12" ht="18" customHeight="1" thickBot="1" x14ac:dyDescent="0.3">
      <c r="A57" s="57"/>
      <c r="B57" s="109" t="s">
        <v>60</v>
      </c>
      <c r="C57" s="110"/>
      <c r="D57" s="111">
        <f>IF(C12="","",COUNTIF(C12:C43,"&lt;33"))</f>
        <v>4</v>
      </c>
      <c r="E57" s="79"/>
      <c r="F57" s="79"/>
      <c r="G57" s="79"/>
      <c r="H57" s="80"/>
      <c r="I57" s="79"/>
      <c r="J57" s="79"/>
      <c r="K57" s="79"/>
      <c r="L57" s="81"/>
    </row>
    <row r="60" spans="1:12" x14ac:dyDescent="0.15">
      <c r="D60" s="2"/>
      <c r="H60" s="2"/>
      <c r="K60" s="4"/>
    </row>
    <row r="61" spans="1:12" x14ac:dyDescent="0.15">
      <c r="C61" s="2"/>
      <c r="G61" s="2"/>
      <c r="J61" s="4"/>
    </row>
    <row r="62" spans="1:12" x14ac:dyDescent="0.15">
      <c r="C62" s="2"/>
      <c r="J62" s="3"/>
    </row>
    <row r="63" spans="1:12" x14ac:dyDescent="0.15">
      <c r="C63" s="2"/>
      <c r="G63" s="2"/>
      <c r="J63" s="3"/>
    </row>
  </sheetData>
  <mergeCells count="1">
    <mergeCell ref="A1:J7"/>
  </mergeCells>
  <phoneticPr fontId="0" type="noConversion"/>
  <conditionalFormatting sqref="B12:B42 L12:L42">
    <cfRule type="cellIs" dxfId="65" priority="5" stopIfTrue="1" operator="equal">
      <formula>MAX($B$11:$B$43)</formula>
    </cfRule>
  </conditionalFormatting>
  <conditionalFormatting sqref="C12:C42">
    <cfRule type="cellIs" dxfId="64" priority="4" stopIfTrue="1" operator="equal">
      <formula>MIN($C$12:$C$41)</formula>
    </cfRule>
  </conditionalFormatting>
  <conditionalFormatting sqref="F11 F43">
    <cfRule type="cellIs" dxfId="63" priority="1" stopIfTrue="1" operator="between">
      <formula>0.01</formula>
      <formula>0.1</formula>
    </cfRule>
    <cfRule type="cellIs" dxfId="62" priority="2" stopIfTrue="1" operator="greaterThan">
      <formula>0.1</formula>
    </cfRule>
  </conditionalFormatting>
  <conditionalFormatting sqref="F12:F42">
    <cfRule type="cellIs" dxfId="61" priority="6" stopIfTrue="1" operator="equal">
      <formula>MAX($F$11:$F$43)</formula>
    </cfRule>
  </conditionalFormatting>
  <conditionalFormatting sqref="J12:J42">
    <cfRule type="cellIs" dxfId="60" priority="3" stopIfTrue="1" operator="equal">
      <formula>MAXA($J$11:$J$43)</formula>
    </cfRule>
  </conditionalFormatting>
  <printOptions horizontalCentered="1" verticalCentered="1" gridLinesSet="0"/>
  <pageMargins left="0.5" right="0.5" top="0.5" bottom="0.5" header="0.5" footer="0.5"/>
  <pageSetup scale="6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transitionEntry="1" codeName="Sheet3">
    <pageSetUpPr fitToPage="1"/>
  </sheetPr>
  <dimension ref="A1:R63"/>
  <sheetViews>
    <sheetView showGridLines="0" zoomScale="75" workbookViewId="0">
      <selection activeCell="A8" sqref="A8"/>
    </sheetView>
  </sheetViews>
  <sheetFormatPr defaultColWidth="9.625" defaultRowHeight="12" x14ac:dyDescent="0.15"/>
  <cols>
    <col min="1" max="1" width="6.625" customWidth="1"/>
    <col min="2" max="12" width="10.125" customWidth="1"/>
    <col min="14" max="14" width="12.25" style="1" hidden="1" customWidth="1"/>
    <col min="15" max="16" width="9.625" style="1" hidden="1" customWidth="1"/>
    <col min="17" max="17" width="13.125" style="1" hidden="1" customWidth="1"/>
    <col min="18" max="18" width="13.5" style="1" hidden="1" customWidth="1"/>
  </cols>
  <sheetData>
    <row r="1" spans="1:18" ht="23.25" thickTop="1" x14ac:dyDescent="0.3">
      <c r="A1" s="122" t="s">
        <v>62</v>
      </c>
      <c r="B1" s="123"/>
      <c r="C1" s="123"/>
      <c r="D1" s="123"/>
      <c r="E1" s="123"/>
      <c r="F1" s="123"/>
      <c r="G1" s="123"/>
      <c r="H1" s="123"/>
      <c r="I1" s="123"/>
      <c r="J1" s="124"/>
      <c r="K1" s="82"/>
      <c r="L1" s="83"/>
    </row>
    <row r="2" spans="1:18" ht="20.25" customHeight="1" x14ac:dyDescent="0.3">
      <c r="A2" s="125"/>
      <c r="B2" s="126"/>
      <c r="C2" s="126"/>
      <c r="D2" s="126"/>
      <c r="E2" s="126"/>
      <c r="F2" s="126"/>
      <c r="G2" s="126"/>
      <c r="H2" s="126"/>
      <c r="I2" s="126"/>
      <c r="J2" s="127"/>
      <c r="K2" s="83"/>
      <c r="L2" s="83"/>
    </row>
    <row r="3" spans="1:18" ht="22.5" hidden="1" x14ac:dyDescent="0.3">
      <c r="A3" s="125"/>
      <c r="B3" s="126"/>
      <c r="C3" s="126"/>
      <c r="D3" s="126"/>
      <c r="E3" s="126"/>
      <c r="F3" s="126"/>
      <c r="G3" s="126"/>
      <c r="H3" s="126"/>
      <c r="I3" s="126"/>
      <c r="J3" s="127"/>
      <c r="K3" s="83"/>
      <c r="L3" s="83"/>
    </row>
    <row r="4" spans="1:18" ht="5.2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7"/>
      <c r="K4" s="83"/>
      <c r="L4" s="83"/>
    </row>
    <row r="5" spans="1:18" ht="8.25" customHeight="1" x14ac:dyDescent="0.3">
      <c r="A5" s="125"/>
      <c r="B5" s="126"/>
      <c r="C5" s="126"/>
      <c r="D5" s="126"/>
      <c r="E5" s="126"/>
      <c r="F5" s="126"/>
      <c r="G5" s="126"/>
      <c r="H5" s="126"/>
      <c r="I5" s="126"/>
      <c r="J5" s="127"/>
      <c r="K5" s="83"/>
      <c r="L5" s="83"/>
    </row>
    <row r="6" spans="1:18" ht="22.5" hidden="1" x14ac:dyDescent="0.3">
      <c r="A6" s="125"/>
      <c r="B6" s="126"/>
      <c r="C6" s="126"/>
      <c r="D6" s="126"/>
      <c r="E6" s="126"/>
      <c r="F6" s="126"/>
      <c r="G6" s="126"/>
      <c r="H6" s="126"/>
      <c r="I6" s="126"/>
      <c r="J6" s="127"/>
      <c r="K6" s="83"/>
      <c r="L6" s="83"/>
      <c r="P6" s="1" t="s">
        <v>1</v>
      </c>
    </row>
    <row r="7" spans="1:18" ht="23.25" thickBot="1" x14ac:dyDescent="0.35">
      <c r="A7" s="128"/>
      <c r="B7" s="129"/>
      <c r="C7" s="129"/>
      <c r="D7" s="129"/>
      <c r="E7" s="129"/>
      <c r="F7" s="129"/>
      <c r="G7" s="129"/>
      <c r="H7" s="129"/>
      <c r="I7" s="129"/>
      <c r="J7" s="130"/>
      <c r="K7" s="83"/>
      <c r="L7" s="83"/>
      <c r="N7" s="1" t="s">
        <v>2</v>
      </c>
      <c r="O7" s="1" t="s">
        <v>3</v>
      </c>
      <c r="P7" s="1" t="s">
        <v>4</v>
      </c>
    </row>
    <row r="8" spans="1:18" ht="18" customHeight="1" x14ac:dyDescent="0.25">
      <c r="A8" s="88" t="s">
        <v>5</v>
      </c>
      <c r="B8" s="89" t="s">
        <v>6</v>
      </c>
      <c r="C8" s="89" t="s">
        <v>7</v>
      </c>
      <c r="D8" s="89" t="s">
        <v>8</v>
      </c>
      <c r="E8" s="89" t="s">
        <v>9</v>
      </c>
      <c r="F8" s="89" t="s">
        <v>10</v>
      </c>
      <c r="G8" s="89" t="s">
        <v>11</v>
      </c>
      <c r="H8" s="89" t="s">
        <v>12</v>
      </c>
      <c r="I8" s="89" t="s">
        <v>13</v>
      </c>
      <c r="J8" s="89" t="s">
        <v>13</v>
      </c>
      <c r="K8" s="85" t="s">
        <v>14</v>
      </c>
      <c r="L8" s="85" t="s">
        <v>14</v>
      </c>
      <c r="N8" s="1" t="s">
        <v>15</v>
      </c>
      <c r="O8" s="1" t="s">
        <v>15</v>
      </c>
      <c r="P8" s="1" t="s">
        <v>15</v>
      </c>
    </row>
    <row r="9" spans="1:18" ht="18" customHeight="1" x14ac:dyDescent="0.25">
      <c r="A9" s="90"/>
      <c r="B9" s="8" t="s">
        <v>16</v>
      </c>
      <c r="C9" s="8" t="s">
        <v>16</v>
      </c>
      <c r="D9" s="8" t="s">
        <v>17</v>
      </c>
      <c r="E9" s="8" t="s">
        <v>17</v>
      </c>
      <c r="F9" s="8" t="s">
        <v>18</v>
      </c>
      <c r="G9" s="8" t="s">
        <v>19</v>
      </c>
      <c r="H9" s="8" t="s">
        <v>20</v>
      </c>
      <c r="I9" s="8" t="s">
        <v>21</v>
      </c>
      <c r="J9" s="8" t="s">
        <v>21</v>
      </c>
      <c r="K9" s="85" t="s">
        <v>22</v>
      </c>
      <c r="L9" s="85" t="s">
        <v>21</v>
      </c>
      <c r="N9" s="1" t="s">
        <v>23</v>
      </c>
      <c r="O9" s="1" t="s">
        <v>24</v>
      </c>
      <c r="P9" s="1" t="s">
        <v>25</v>
      </c>
      <c r="Q9" s="1" t="s">
        <v>26</v>
      </c>
      <c r="R9" s="1" t="s">
        <v>27</v>
      </c>
    </row>
    <row r="10" spans="1:18" ht="18" customHeight="1" thickBot="1" x14ac:dyDescent="0.3">
      <c r="A10" s="91"/>
      <c r="B10" s="9"/>
      <c r="C10" s="9" t="s">
        <v>28</v>
      </c>
      <c r="D10" s="9" t="s">
        <v>29</v>
      </c>
      <c r="E10" s="9" t="s">
        <v>29</v>
      </c>
      <c r="F10" s="9" t="s">
        <v>30</v>
      </c>
      <c r="G10" s="9" t="s">
        <v>31</v>
      </c>
      <c r="H10" s="9" t="s">
        <v>28</v>
      </c>
      <c r="I10" s="9" t="s">
        <v>32</v>
      </c>
      <c r="J10" s="9" t="s">
        <v>33</v>
      </c>
      <c r="K10" s="85" t="s">
        <v>32</v>
      </c>
      <c r="L10" s="85" t="s">
        <v>33</v>
      </c>
      <c r="N10" s="1" t="s">
        <v>34</v>
      </c>
      <c r="O10" s="1" t="s">
        <v>35</v>
      </c>
      <c r="P10" s="1" t="s">
        <v>36</v>
      </c>
      <c r="Q10" s="1" t="s">
        <v>34</v>
      </c>
      <c r="R10" s="1" t="s">
        <v>34</v>
      </c>
    </row>
    <row r="11" spans="1:18" ht="18" customHeight="1" thickTop="1" thickBot="1" x14ac:dyDescent="0.3">
      <c r="A11" s="92"/>
      <c r="B11" s="7"/>
      <c r="C11" s="7"/>
      <c r="D11" s="7"/>
      <c r="E11" s="7"/>
      <c r="F11" s="7"/>
      <c r="G11" s="7" t="s">
        <v>28</v>
      </c>
      <c r="H11" s="7"/>
      <c r="I11" s="7"/>
      <c r="J11" s="7"/>
      <c r="K11" s="86"/>
      <c r="L11" s="86"/>
    </row>
    <row r="12" spans="1:18" ht="18" customHeight="1" thickBot="1" x14ac:dyDescent="0.3">
      <c r="A12" s="93">
        <v>1</v>
      </c>
      <c r="B12" s="42">
        <f>IF(Q12=1,[1]MAR!B4*(9/5)+32,IF([1]MAR!B4="","","M"))</f>
        <v>57.2</v>
      </c>
      <c r="C12" s="42">
        <f>IF(R12=1,[1]MAR!C4*(9/5)+32,"")</f>
        <v>50</v>
      </c>
      <c r="D12" s="42">
        <f t="shared" ref="D12:D42" si="0">IF(N12=0,"",IF((N12&gt;65),(N12-65),0))</f>
        <v>0</v>
      </c>
      <c r="E12" s="42">
        <f t="shared" ref="E12:E42" si="1">IF(N12=0,"",IF((AND((N12&lt;65),(B12&lt;&gt;" "))),(65-N12),0))</f>
        <v>11</v>
      </c>
      <c r="F12" s="43">
        <f>IF(ISBLANK([1]MAR!D4),"",[1]MAR!D4)</f>
        <v>0.89</v>
      </c>
      <c r="G12" s="44" t="str">
        <f>IF([1]MAR!J4="","",[1]MAR!J4)</f>
        <v>N</v>
      </c>
      <c r="H12" s="45">
        <f>IF(ISBLANK([1]MAR!E4),"",[1]MAR!E4)</f>
        <v>0</v>
      </c>
      <c r="I12" s="44">
        <f>IF(ISBLANK([1]MAR!F4),"",[1]MAR!F4)</f>
        <v>10</v>
      </c>
      <c r="J12" s="42">
        <f>IF(ISBLANK([1]MAR!G4),"",[1]MAR!G4)</f>
        <v>18</v>
      </c>
      <c r="K12" s="86" t="str">
        <f>IF(ISBLANK([1]MAR!H4),"",[1]MAR!H4)</f>
        <v/>
      </c>
      <c r="L12" s="87" t="str">
        <f>IF(ISBLANK([1]MAR!I4),"",[1]MAR!I4)</f>
        <v/>
      </c>
      <c r="N12" s="1">
        <f t="shared" ref="N12:N42" si="2">ROUND(((B12+C12)/2),0)</f>
        <v>54</v>
      </c>
      <c r="O12" s="1">
        <f>IF((J12=O47),I12,0.04)</f>
        <v>0.04</v>
      </c>
      <c r="P12" s="1">
        <f t="shared" ref="P12:P42" si="3">IF((O12&gt;0),1,0)</f>
        <v>1</v>
      </c>
      <c r="Q12" s="1" t="b">
        <f>ISNUMBER([1]MAR!B4)</f>
        <v>1</v>
      </c>
      <c r="R12" s="1" t="b">
        <f>ISNUMBER([1]MAR!C4)</f>
        <v>1</v>
      </c>
    </row>
    <row r="13" spans="1:18" ht="18" customHeight="1" thickBot="1" x14ac:dyDescent="0.3">
      <c r="A13" s="94">
        <v>2</v>
      </c>
      <c r="B13" s="46">
        <f>IF(Q13=1,[1]MAR!B5*(9/5)+32,IF([1]MAR!B5="","","M"))</f>
        <v>64.400000000000006</v>
      </c>
      <c r="C13" s="46">
        <f>IF(R13=1,[1]MAR!C5*(9/5)+32,"")</f>
        <v>51.8</v>
      </c>
      <c r="D13" s="46">
        <f t="shared" si="0"/>
        <v>0</v>
      </c>
      <c r="E13" s="46">
        <f t="shared" si="1"/>
        <v>7</v>
      </c>
      <c r="F13" s="53">
        <f>IF(ISBLANK([1]MAR!D5),"",[1]MAR!D5)</f>
        <v>0.01</v>
      </c>
      <c r="G13" s="54" t="str">
        <f>IF([1]MAR!J5="","",[1]MAR!J5)</f>
        <v>N</v>
      </c>
      <c r="H13" s="55">
        <f>IF(ISBLANK([1]MAR!E5),"",[1]MAR!E5)</f>
        <v>0</v>
      </c>
      <c r="I13" s="54">
        <f>IF(ISBLANK([1]MAR!F5),"",[1]MAR!F5)</f>
        <v>60</v>
      </c>
      <c r="J13" s="46">
        <f>IF(ISBLANK([1]MAR!G5),"",[1]MAR!G5)</f>
        <v>11</v>
      </c>
      <c r="K13" s="86" t="str">
        <f>IF(ISBLANK([1]MAR!H5),"",[1]MAR!H5)</f>
        <v/>
      </c>
      <c r="L13" s="87" t="str">
        <f>IF(ISBLANK([1]MAR!I5),"",[1]MAR!I5)</f>
        <v/>
      </c>
      <c r="N13" s="1">
        <f t="shared" si="2"/>
        <v>58</v>
      </c>
      <c r="O13" s="1">
        <f>IF((J13=O47),I13,0.04)</f>
        <v>0.04</v>
      </c>
      <c r="P13" s="1">
        <f t="shared" si="3"/>
        <v>1</v>
      </c>
      <c r="Q13" s="1" t="b">
        <f>ISNUMBER([1]MAR!B5)</f>
        <v>1</v>
      </c>
      <c r="R13" s="1" t="b">
        <f>ISNUMBER([1]MAR!C5)</f>
        <v>1</v>
      </c>
    </row>
    <row r="14" spans="1:18" ht="18" customHeight="1" thickBot="1" x14ac:dyDescent="0.3">
      <c r="A14" s="93">
        <v>3</v>
      </c>
      <c r="B14" s="42">
        <f>IF(Q14=1,[1]MAR!B6*(9/5)+32,IF([1]MAR!B6="","","M"))</f>
        <v>80.599999999999994</v>
      </c>
      <c r="C14" s="42">
        <f>IF(R14=1,[1]MAR!C6*(9/5)+32,"")</f>
        <v>62.6</v>
      </c>
      <c r="D14" s="42">
        <f t="shared" si="0"/>
        <v>7</v>
      </c>
      <c r="E14" s="42">
        <f t="shared" si="1"/>
        <v>0</v>
      </c>
      <c r="F14" s="43">
        <f>IF(ISBLANK([1]MAR!D6),"",[1]MAR!D6)</f>
        <v>0</v>
      </c>
      <c r="G14" s="44" t="str">
        <f>IF([1]MAR!J6="","",[1]MAR!J6)</f>
        <v>N</v>
      </c>
      <c r="H14" s="45">
        <f>IF(ISBLANK([1]MAR!E6),"",[1]MAR!E6)</f>
        <v>0</v>
      </c>
      <c r="I14" s="44">
        <f>IF(ISBLANK([1]MAR!F6),"",[1]MAR!F6)</f>
        <v>140</v>
      </c>
      <c r="J14" s="42">
        <f>IF(ISBLANK([1]MAR!G6),"",[1]MAR!G6)</f>
        <v>10</v>
      </c>
      <c r="K14" s="86" t="str">
        <f>IF(ISBLANK([1]MAR!H6),"",[1]MAR!H6)</f>
        <v/>
      </c>
      <c r="L14" s="87" t="str">
        <f>IF(ISBLANK([1]MAR!I6),"",[1]MAR!I6)</f>
        <v/>
      </c>
      <c r="N14" s="1">
        <f t="shared" si="2"/>
        <v>72</v>
      </c>
      <c r="O14" s="1">
        <f>IF((J14=O47),I14,0.04)</f>
        <v>0.04</v>
      </c>
      <c r="P14" s="1">
        <f t="shared" si="3"/>
        <v>1</v>
      </c>
      <c r="Q14" s="1" t="b">
        <f>ISNUMBER([1]MAR!B6)</f>
        <v>1</v>
      </c>
      <c r="R14" s="1" t="b">
        <f>ISNUMBER([1]MAR!C6)</f>
        <v>1</v>
      </c>
    </row>
    <row r="15" spans="1:18" ht="18" customHeight="1" thickBot="1" x14ac:dyDescent="0.3">
      <c r="A15" s="94">
        <v>4</v>
      </c>
      <c r="B15" s="46">
        <f>IF(Q15=1,[1]MAR!B7*(9/5)+32,IF([1]MAR!B7="","","M"))</f>
        <v>73.400000000000006</v>
      </c>
      <c r="C15" s="46">
        <f>IF(R15=1,[1]MAR!C7*(9/5)+32,"")</f>
        <v>62.6</v>
      </c>
      <c r="D15" s="46">
        <f t="shared" si="0"/>
        <v>3</v>
      </c>
      <c r="E15" s="46">
        <f t="shared" si="1"/>
        <v>0</v>
      </c>
      <c r="F15" s="53">
        <f>IF(ISBLANK([1]MAR!D7),"",[1]MAR!D7)</f>
        <v>0</v>
      </c>
      <c r="G15" s="54" t="str">
        <f>IF([1]MAR!J7="","",[1]MAR!J7)</f>
        <v>N</v>
      </c>
      <c r="H15" s="55">
        <f>IF(ISBLANK([1]MAR!E7),"",[1]MAR!E7)</f>
        <v>0</v>
      </c>
      <c r="I15" s="54">
        <f>IF(ISBLANK([1]MAR!F7),"",[1]MAR!F7)</f>
        <v>110</v>
      </c>
      <c r="J15" s="46">
        <f>IF(ISBLANK([1]MAR!G7),"",[1]MAR!G7)</f>
        <v>13</v>
      </c>
      <c r="K15" s="86" t="str">
        <f>IF(ISBLANK([1]MAR!H7),"",[1]MAR!H7)</f>
        <v/>
      </c>
      <c r="L15" s="87" t="str">
        <f>IF(ISBLANK([1]MAR!I7),"",[1]MAR!I7)</f>
        <v/>
      </c>
      <c r="N15" s="1">
        <f t="shared" si="2"/>
        <v>68</v>
      </c>
      <c r="O15" s="1">
        <f>IF((J15=O47),I15,0.04)</f>
        <v>0.04</v>
      </c>
      <c r="P15" s="1">
        <f t="shared" si="3"/>
        <v>1</v>
      </c>
      <c r="Q15" s="1" t="b">
        <f>ISNUMBER([1]MAR!B7)</f>
        <v>1</v>
      </c>
      <c r="R15" s="1" t="b">
        <f>ISNUMBER([1]MAR!C7)</f>
        <v>1</v>
      </c>
    </row>
    <row r="16" spans="1:18" ht="18" customHeight="1" thickBot="1" x14ac:dyDescent="0.3">
      <c r="A16" s="93">
        <v>5</v>
      </c>
      <c r="B16" s="42">
        <f>IF(Q16=1,[1]MAR!B8*(9/5)+32,IF([1]MAR!B8="","","M"))</f>
        <v>69.800000000000011</v>
      </c>
      <c r="C16" s="42">
        <f>IF(R16=1,[1]MAR!C8*(9/5)+32,"")</f>
        <v>62.6</v>
      </c>
      <c r="D16" s="42">
        <f t="shared" si="0"/>
        <v>1</v>
      </c>
      <c r="E16" s="42">
        <f t="shared" si="1"/>
        <v>0</v>
      </c>
      <c r="F16" s="43">
        <f>IF(ISBLANK([1]MAR!D8),"",[1]MAR!D8)</f>
        <v>0.22</v>
      </c>
      <c r="G16" s="44" t="str">
        <f>IF([1]MAR!J8="","",[1]MAR!J8)</f>
        <v>Y</v>
      </c>
      <c r="H16" s="45">
        <f>IF(ISBLANK([1]MAR!E8),"",[1]MAR!E8)</f>
        <v>0</v>
      </c>
      <c r="I16" s="44">
        <f>IF(ISBLANK([1]MAR!F8),"",[1]MAR!F8)</f>
        <v>160</v>
      </c>
      <c r="J16" s="42">
        <f>IF(ISBLANK([1]MAR!G8),"",[1]MAR!G8)</f>
        <v>20</v>
      </c>
      <c r="K16" s="86" t="str">
        <f>IF(ISBLANK([1]MAR!H8),"",[1]MAR!H8)</f>
        <v/>
      </c>
      <c r="L16" s="87" t="str">
        <f>IF(ISBLANK([1]MAR!I8),"",[1]MAR!I8)</f>
        <v/>
      </c>
      <c r="N16" s="1">
        <f t="shared" si="2"/>
        <v>66</v>
      </c>
      <c r="O16" s="1">
        <f>IF((J16=O47),I16,0.04)</f>
        <v>0.04</v>
      </c>
      <c r="P16" s="1">
        <f t="shared" si="3"/>
        <v>1</v>
      </c>
      <c r="Q16" s="1" t="b">
        <f>ISNUMBER([1]MAR!B8)</f>
        <v>1</v>
      </c>
      <c r="R16" s="1" t="b">
        <f>ISNUMBER([1]MAR!C8)</f>
        <v>1</v>
      </c>
    </row>
    <row r="17" spans="1:18" ht="18" customHeight="1" thickBot="1" x14ac:dyDescent="0.3">
      <c r="A17" s="94">
        <v>6</v>
      </c>
      <c r="B17" s="46">
        <f>IF(Q17=1,[1]MAR!B9*(9/5)+32,IF([1]MAR!B9="","","M"))</f>
        <v>75.2</v>
      </c>
      <c r="C17" s="46">
        <f>IF(R17=1,[1]MAR!C9*(9/5)+32,"")</f>
        <v>57.2</v>
      </c>
      <c r="D17" s="46">
        <f t="shared" si="0"/>
        <v>1</v>
      </c>
      <c r="E17" s="46">
        <f t="shared" si="1"/>
        <v>0</v>
      </c>
      <c r="F17" s="53" t="str">
        <f>IF(ISBLANK([1]MAR!D9),"",[1]MAR!D9)</f>
        <v>T</v>
      </c>
      <c r="G17" s="54" t="str">
        <f>IF([1]MAR!J9="","",[1]MAR!J9)</f>
        <v>N</v>
      </c>
      <c r="H17" s="55">
        <f>IF(ISBLANK([1]MAR!E9),"",[1]MAR!E9)</f>
        <v>0</v>
      </c>
      <c r="I17" s="54">
        <f>IF(ISBLANK([1]MAR!F9),"",[1]MAR!F9)</f>
        <v>340</v>
      </c>
      <c r="J17" s="46">
        <f>IF(ISBLANK([1]MAR!G9),"",[1]MAR!G9)</f>
        <v>18</v>
      </c>
      <c r="K17" s="86" t="str">
        <f>IF(ISBLANK([1]MAR!H9),"",[1]MAR!H9)</f>
        <v/>
      </c>
      <c r="L17" s="87" t="str">
        <f>IF(ISBLANK([1]MAR!I9),"",[1]MAR!I9)</f>
        <v/>
      </c>
      <c r="N17" s="1">
        <f t="shared" si="2"/>
        <v>66</v>
      </c>
      <c r="O17" s="1">
        <f>IF((J17=O47),I17,0.04)</f>
        <v>0.04</v>
      </c>
      <c r="P17" s="1">
        <f t="shared" si="3"/>
        <v>1</v>
      </c>
      <c r="Q17" s="1" t="b">
        <f>ISNUMBER([1]MAR!B9)</f>
        <v>1</v>
      </c>
      <c r="R17" s="1" t="b">
        <f>ISNUMBER([1]MAR!C9)</f>
        <v>1</v>
      </c>
    </row>
    <row r="18" spans="1:18" ht="18" customHeight="1" thickBot="1" x14ac:dyDescent="0.3">
      <c r="A18" s="93">
        <v>7</v>
      </c>
      <c r="B18" s="42">
        <f>IF(Q18=1,[1]MAR!B10*(9/5)+32,IF([1]MAR!B10="","","M"))</f>
        <v>78.800000000000011</v>
      </c>
      <c r="C18" s="42">
        <f>IF(R18=1,[1]MAR!C10*(9/5)+32,"")</f>
        <v>50</v>
      </c>
      <c r="D18" s="42">
        <f t="shared" si="0"/>
        <v>0</v>
      </c>
      <c r="E18" s="42">
        <f t="shared" si="1"/>
        <v>1</v>
      </c>
      <c r="F18" s="43">
        <f>IF(ISBLANK([1]MAR!D10),"",[1]MAR!D10)</f>
        <v>0</v>
      </c>
      <c r="G18" s="44" t="str">
        <f>IF([1]MAR!J10="","",[1]MAR!J10)</f>
        <v>N</v>
      </c>
      <c r="H18" s="45">
        <f>IF(ISBLANK([1]MAR!E10),"",[1]MAR!E10)</f>
        <v>0</v>
      </c>
      <c r="I18" s="44">
        <f>IF(ISBLANK([1]MAR!F10),"",[1]MAR!F10)</f>
        <v>30</v>
      </c>
      <c r="J18" s="42">
        <f>IF(ISBLANK([1]MAR!G10),"",[1]MAR!G10)</f>
        <v>11</v>
      </c>
      <c r="K18" s="86" t="str">
        <f>IF(ISBLANK([1]MAR!H10),"",[1]MAR!H10)</f>
        <v/>
      </c>
      <c r="L18" s="87" t="str">
        <f>IF(ISBLANK([1]MAR!I10),"",[1]MAR!I10)</f>
        <v/>
      </c>
      <c r="N18" s="1">
        <f t="shared" si="2"/>
        <v>64</v>
      </c>
      <c r="O18" s="1">
        <f>IF((J18=O47),I18,0.04)</f>
        <v>0.04</v>
      </c>
      <c r="P18" s="1">
        <f t="shared" si="3"/>
        <v>1</v>
      </c>
      <c r="Q18" s="1" t="b">
        <f>ISNUMBER([1]MAR!B10)</f>
        <v>1</v>
      </c>
      <c r="R18" s="1" t="b">
        <f>ISNUMBER([1]MAR!C10)</f>
        <v>1</v>
      </c>
    </row>
    <row r="19" spans="1:18" ht="18" customHeight="1" thickBot="1" x14ac:dyDescent="0.3">
      <c r="A19" s="94">
        <v>8</v>
      </c>
      <c r="B19" s="46">
        <f>IF(Q19=1,[1]MAR!B11*(9/5)+32,IF([1]MAR!B11="","","M"))</f>
        <v>73.400000000000006</v>
      </c>
      <c r="C19" s="46">
        <f>IF(R19=1,[1]MAR!C11*(9/5)+32,"")</f>
        <v>51.8</v>
      </c>
      <c r="D19" s="46">
        <f t="shared" si="0"/>
        <v>0</v>
      </c>
      <c r="E19" s="46">
        <f t="shared" si="1"/>
        <v>2</v>
      </c>
      <c r="F19" s="53">
        <f>IF(ISBLANK([1]MAR!D11),"",[1]MAR!D11)</f>
        <v>1</v>
      </c>
      <c r="G19" s="54" t="str">
        <f>IF([1]MAR!J11="","",[1]MAR!J11)</f>
        <v>Y</v>
      </c>
      <c r="H19" s="55">
        <f>IF(ISBLANK([1]MAR!E11),"",[1]MAR!E11)</f>
        <v>0</v>
      </c>
      <c r="I19" s="54">
        <f>IF(ISBLANK([1]MAR!F11),"",[1]MAR!F11)</f>
        <v>170</v>
      </c>
      <c r="J19" s="46">
        <f>IF(ISBLANK([1]MAR!G11),"",[1]MAR!G11)</f>
        <v>23</v>
      </c>
      <c r="K19" s="86" t="str">
        <f>IF(ISBLANK([1]MAR!H11),"",[1]MAR!H11)</f>
        <v/>
      </c>
      <c r="L19" s="87" t="str">
        <f>IF(ISBLANK([1]MAR!I11),"",[1]MAR!I11)</f>
        <v/>
      </c>
      <c r="N19" s="1">
        <f t="shared" si="2"/>
        <v>63</v>
      </c>
      <c r="O19" s="1">
        <f>IF((J19=O47),I19,0.04)</f>
        <v>0.04</v>
      </c>
      <c r="P19" s="1">
        <f t="shared" si="3"/>
        <v>1</v>
      </c>
      <c r="Q19" s="1" t="b">
        <f>ISNUMBER([1]MAR!B11)</f>
        <v>1</v>
      </c>
      <c r="R19" s="1" t="b">
        <f>ISNUMBER([1]MAR!C11)</f>
        <v>1</v>
      </c>
    </row>
    <row r="20" spans="1:18" ht="18" customHeight="1" thickBot="1" x14ac:dyDescent="0.3">
      <c r="A20" s="93">
        <v>9</v>
      </c>
      <c r="B20" s="42">
        <f>IF(Q20=1,[1]MAR!B12*(9/5)+32,IF([1]MAR!B12="","","M"))</f>
        <v>71.599999999999994</v>
      </c>
      <c r="C20" s="42">
        <f>IF(R20=1,[1]MAR!C12*(9/5)+32,"")</f>
        <v>59</v>
      </c>
      <c r="D20" s="42">
        <f t="shared" si="0"/>
        <v>0</v>
      </c>
      <c r="E20" s="42">
        <f t="shared" si="1"/>
        <v>0</v>
      </c>
      <c r="F20" s="43">
        <f>IF(ISBLANK([1]MAR!D12),"",[1]MAR!D12)</f>
        <v>1.36</v>
      </c>
      <c r="G20" s="44" t="str">
        <f>IF([1]MAR!J12="","",[1]MAR!J12)</f>
        <v>Y</v>
      </c>
      <c r="H20" s="45">
        <f>IF(ISBLANK([1]MAR!E12),"",[1]MAR!E12)</f>
        <v>0</v>
      </c>
      <c r="I20" s="44">
        <f>IF(ISBLANK([1]MAR!F12),"",[1]MAR!F12)</f>
        <v>280</v>
      </c>
      <c r="J20" s="42">
        <f>IF(ISBLANK([1]MAR!G12),"",[1]MAR!G12)</f>
        <v>23</v>
      </c>
      <c r="K20" s="86" t="str">
        <f>IF(ISBLANK([1]MAR!H12),"",[1]MAR!H12)</f>
        <v/>
      </c>
      <c r="L20" s="87" t="str">
        <f>IF(ISBLANK([1]MAR!I12),"",[1]MAR!I12)</f>
        <v/>
      </c>
      <c r="N20" s="1">
        <f t="shared" si="2"/>
        <v>65</v>
      </c>
      <c r="O20" s="1">
        <f>IF((J20=O47),I20,0.04)</f>
        <v>0.04</v>
      </c>
      <c r="P20" s="1">
        <f t="shared" si="3"/>
        <v>1</v>
      </c>
      <c r="Q20" s="1" t="b">
        <f>ISNUMBER([1]MAR!B12)</f>
        <v>1</v>
      </c>
      <c r="R20" s="1" t="b">
        <f>ISNUMBER([1]MAR!C12)</f>
        <v>1</v>
      </c>
    </row>
    <row r="21" spans="1:18" ht="18" customHeight="1" thickBot="1" x14ac:dyDescent="0.3">
      <c r="A21" s="94">
        <v>10</v>
      </c>
      <c r="B21" s="46">
        <f>IF(Q21=1,[1]MAR!B13*(9/5)+32,IF([1]MAR!B13="","","M"))</f>
        <v>68</v>
      </c>
      <c r="C21" s="46">
        <f>IF(R21=1,[1]MAR!C13*(9/5)+32,"")</f>
        <v>48.2</v>
      </c>
      <c r="D21" s="46">
        <f t="shared" si="0"/>
        <v>0</v>
      </c>
      <c r="E21" s="46">
        <f t="shared" si="1"/>
        <v>7</v>
      </c>
      <c r="F21" s="53">
        <f>IF(ISBLANK([1]MAR!D13),"",[1]MAR!D13)</f>
        <v>0</v>
      </c>
      <c r="G21" s="54" t="str">
        <f>IF([1]MAR!J13="","",[1]MAR!J13)</f>
        <v>N</v>
      </c>
      <c r="H21" s="55">
        <f>IF(ISBLANK([1]MAR!E13),"",[1]MAR!E13)</f>
        <v>0</v>
      </c>
      <c r="I21" s="54">
        <f>IF(ISBLANK([1]MAR!F13),"",[1]MAR!F13)</f>
        <v>360</v>
      </c>
      <c r="J21" s="46">
        <f>IF(ISBLANK([1]MAR!G13),"",[1]MAR!G13)</f>
        <v>21</v>
      </c>
      <c r="K21" s="86" t="str">
        <f>IF(ISBLANK([1]MAR!H13),"",[1]MAR!H13)</f>
        <v/>
      </c>
      <c r="L21" s="87" t="str">
        <f>IF(ISBLANK([1]MAR!I13),"",[1]MAR!I13)</f>
        <v/>
      </c>
      <c r="N21" s="1">
        <f t="shared" si="2"/>
        <v>58</v>
      </c>
      <c r="O21" s="1">
        <f>IF((J21=O47),I21,0.04)</f>
        <v>0.04</v>
      </c>
      <c r="P21" s="1">
        <f t="shared" si="3"/>
        <v>1</v>
      </c>
      <c r="Q21" s="1" t="b">
        <f>ISNUMBER([1]MAR!B13)</f>
        <v>1</v>
      </c>
      <c r="R21" s="1" t="b">
        <f>ISNUMBER([1]MAR!C13)</f>
        <v>1</v>
      </c>
    </row>
    <row r="22" spans="1:18" ht="18" customHeight="1" thickBot="1" x14ac:dyDescent="0.3">
      <c r="A22" s="93">
        <v>11</v>
      </c>
      <c r="B22" s="42">
        <f>IF(Q22=1,[1]MAR!B14*(9/5)+32,IF([1]MAR!B14="","","M"))</f>
        <v>66.2</v>
      </c>
      <c r="C22" s="42">
        <f>IF(R22=1,[1]MAR!C14*(9/5)+32,"")</f>
        <v>41</v>
      </c>
      <c r="D22" s="42">
        <f t="shared" si="0"/>
        <v>0</v>
      </c>
      <c r="E22" s="42">
        <f t="shared" si="1"/>
        <v>11</v>
      </c>
      <c r="F22" s="43">
        <f>IF(ISBLANK([1]MAR!D14),"",[1]MAR!D14)</f>
        <v>0</v>
      </c>
      <c r="G22" s="44" t="str">
        <f>IF([1]MAR!J14="","",[1]MAR!J14)</f>
        <v>N</v>
      </c>
      <c r="H22" s="45">
        <f>IF(ISBLANK([1]MAR!E14),"",[1]MAR!E14)</f>
        <v>0</v>
      </c>
      <c r="I22" s="44">
        <f>IF(ISBLANK([1]MAR!F14),"",[1]MAR!F14)</f>
        <v>40</v>
      </c>
      <c r="J22" s="42">
        <f>IF(ISBLANK([1]MAR!G14),"",[1]MAR!G14)</f>
        <v>13</v>
      </c>
      <c r="K22" s="86" t="str">
        <f>IF(ISBLANK([1]MAR!H14),"",[1]MAR!H14)</f>
        <v/>
      </c>
      <c r="L22" s="87" t="str">
        <f>IF(ISBLANK([1]MAR!I14),"",[1]MAR!I14)</f>
        <v/>
      </c>
      <c r="N22" s="1">
        <f t="shared" si="2"/>
        <v>54</v>
      </c>
      <c r="O22" s="1">
        <f>IF((J22=O47),I22,0.04)</f>
        <v>0.04</v>
      </c>
      <c r="P22" s="1">
        <f t="shared" si="3"/>
        <v>1</v>
      </c>
      <c r="Q22" s="1" t="b">
        <f>ISNUMBER([1]MAR!B14)</f>
        <v>1</v>
      </c>
      <c r="R22" s="1" t="b">
        <f>ISNUMBER([1]MAR!C14)</f>
        <v>1</v>
      </c>
    </row>
    <row r="23" spans="1:18" ht="18" customHeight="1" thickBot="1" x14ac:dyDescent="0.3">
      <c r="A23" s="94">
        <v>12</v>
      </c>
      <c r="B23" s="46">
        <f>IF(Q23=1,[1]MAR!B15*(9/5)+32,IF([1]MAR!B15="","","M"))</f>
        <v>73.400000000000006</v>
      </c>
      <c r="C23" s="46">
        <f>IF(R23=1,[1]MAR!C15*(9/5)+32,"")</f>
        <v>37.4</v>
      </c>
      <c r="D23" s="46">
        <f t="shared" si="0"/>
        <v>0</v>
      </c>
      <c r="E23" s="46">
        <f t="shared" si="1"/>
        <v>10</v>
      </c>
      <c r="F23" s="53">
        <f>IF(ISBLANK([1]MAR!D15),"",[1]MAR!D15)</f>
        <v>0</v>
      </c>
      <c r="G23" s="54" t="str">
        <f>IF([1]MAR!J15="","",[1]MAR!J15)</f>
        <v>N</v>
      </c>
      <c r="H23" s="55">
        <f>IF(ISBLANK([1]MAR!E15),"",[1]MAR!E15)</f>
        <v>0</v>
      </c>
      <c r="I23" s="54">
        <f>IF(ISBLANK([1]MAR!F15),"",[1]MAR!F15)</f>
        <v>290</v>
      </c>
      <c r="J23" s="46">
        <f>IF(ISBLANK([1]MAR!G15),"",[1]MAR!G15)</f>
        <v>12</v>
      </c>
      <c r="K23" s="86" t="str">
        <f>IF(ISBLANK([1]MAR!H15),"",[1]MAR!H15)</f>
        <v/>
      </c>
      <c r="L23" s="87" t="str">
        <f>IF(ISBLANK([1]MAR!I15),"",[1]MAR!I15)</f>
        <v/>
      </c>
      <c r="N23" s="1">
        <f t="shared" si="2"/>
        <v>55</v>
      </c>
      <c r="O23" s="1">
        <f>IF((J23=O47),I23,0.04)</f>
        <v>0.04</v>
      </c>
      <c r="P23" s="1">
        <f t="shared" si="3"/>
        <v>1</v>
      </c>
      <c r="Q23" s="1" t="b">
        <f>ISNUMBER([1]MAR!B15)</f>
        <v>1</v>
      </c>
      <c r="R23" s="1" t="b">
        <f>ISNUMBER([1]MAR!C15)</f>
        <v>1</v>
      </c>
    </row>
    <row r="24" spans="1:18" ht="18" customHeight="1" thickBot="1" x14ac:dyDescent="0.3">
      <c r="A24" s="93">
        <v>13</v>
      </c>
      <c r="B24" s="42">
        <f>IF(Q24=1,[1]MAR!B16*(9/5)+32,IF([1]MAR!B16="","","M"))</f>
        <v>75.2</v>
      </c>
      <c r="C24" s="42">
        <f>IF(R24=1,[1]MAR!C16*(9/5)+32,"")</f>
        <v>39.200000000000003</v>
      </c>
      <c r="D24" s="42">
        <f t="shared" si="0"/>
        <v>0</v>
      </c>
      <c r="E24" s="42">
        <f t="shared" si="1"/>
        <v>8</v>
      </c>
      <c r="F24" s="43">
        <f>IF(ISBLANK([1]MAR!D16),"",[1]MAR!D16)</f>
        <v>0</v>
      </c>
      <c r="G24" s="44" t="str">
        <f>IF([1]MAR!J16="","",[1]MAR!J16)</f>
        <v>N</v>
      </c>
      <c r="H24" s="45">
        <f>IF(ISBLANK([1]MAR!E16),"",[1]MAR!E16)</f>
        <v>0</v>
      </c>
      <c r="I24" s="44">
        <f>IF(ISBLANK([1]MAR!F16),"",[1]MAR!F16)</f>
        <v>230</v>
      </c>
      <c r="J24" s="42">
        <f>IF(ISBLANK([1]MAR!G16),"",[1]MAR!G16)</f>
        <v>11</v>
      </c>
      <c r="K24" s="86" t="str">
        <f>IF(ISBLANK([1]MAR!H16),"",[1]MAR!H16)</f>
        <v/>
      </c>
      <c r="L24" s="87" t="str">
        <f>IF(ISBLANK([1]MAR!I16),"",[1]MAR!I16)</f>
        <v/>
      </c>
      <c r="N24" s="1">
        <f t="shared" si="2"/>
        <v>57</v>
      </c>
      <c r="O24" s="1">
        <f>IF((J24=O47),I24,0.04)</f>
        <v>0.04</v>
      </c>
      <c r="P24" s="1">
        <f t="shared" si="3"/>
        <v>1</v>
      </c>
      <c r="Q24" s="1" t="b">
        <f>ISNUMBER([1]MAR!B16)</f>
        <v>1</v>
      </c>
      <c r="R24" s="1" t="b">
        <f>ISNUMBER([1]MAR!C16)</f>
        <v>1</v>
      </c>
    </row>
    <row r="25" spans="1:18" ht="18" customHeight="1" thickBot="1" x14ac:dyDescent="0.3">
      <c r="A25" s="94">
        <v>14</v>
      </c>
      <c r="B25" s="46">
        <f>IF(Q25=1,[1]MAR!B17*(9/5)+32,IF([1]MAR!B17="","","M"))</f>
        <v>82.4</v>
      </c>
      <c r="C25" s="46">
        <f>IF(R25=1,[1]MAR!C17*(9/5)+32,"")</f>
        <v>48.2</v>
      </c>
      <c r="D25" s="46">
        <f t="shared" si="0"/>
        <v>0</v>
      </c>
      <c r="E25" s="46">
        <f t="shared" si="1"/>
        <v>0</v>
      </c>
      <c r="F25" s="53">
        <f>IF(ISBLANK([1]MAR!D17),"",[1]MAR!D17)</f>
        <v>0</v>
      </c>
      <c r="G25" s="54" t="str">
        <f>IF([1]MAR!J17="","",[1]MAR!J17)</f>
        <v>N</v>
      </c>
      <c r="H25" s="55">
        <f>IF(ISBLANK([1]MAR!E17),"",[1]MAR!E17)</f>
        <v>0</v>
      </c>
      <c r="I25" s="54">
        <f>IF(ISBLANK([1]MAR!F17),"",[1]MAR!F17)</f>
        <v>150</v>
      </c>
      <c r="J25" s="46">
        <f>IF(ISBLANK([1]MAR!G17),"",[1]MAR!G17)</f>
        <v>12</v>
      </c>
      <c r="K25" s="86" t="str">
        <f>IF(ISBLANK([1]MAR!H17),"",[1]MAR!H17)</f>
        <v/>
      </c>
      <c r="L25" s="87" t="str">
        <f>IF(ISBLANK([1]MAR!I17),"",[1]MAR!I17)</f>
        <v/>
      </c>
      <c r="N25" s="1">
        <f t="shared" si="2"/>
        <v>65</v>
      </c>
      <c r="O25" s="1">
        <f>IF((J25=O47),I25,0.04)</f>
        <v>0.04</v>
      </c>
      <c r="P25" s="1">
        <f t="shared" si="3"/>
        <v>1</v>
      </c>
      <c r="Q25" s="1" t="b">
        <f>ISNUMBER([1]MAR!B17)</f>
        <v>1</v>
      </c>
      <c r="R25" s="1" t="b">
        <f>ISNUMBER([1]MAR!C17)</f>
        <v>1</v>
      </c>
    </row>
    <row r="26" spans="1:18" ht="18" customHeight="1" thickBot="1" x14ac:dyDescent="0.3">
      <c r="A26" s="93">
        <v>15</v>
      </c>
      <c r="B26" s="42">
        <f>IF(Q26=1,[1]MAR!B18*(9/5)+32,IF([1]MAR!B18="","","M"))</f>
        <v>82.4</v>
      </c>
      <c r="C26" s="42">
        <f>IF(R26=1,[1]MAR!C18*(9/5)+32,"")</f>
        <v>62.6</v>
      </c>
      <c r="D26" s="42">
        <f t="shared" si="0"/>
        <v>8</v>
      </c>
      <c r="E26" s="42">
        <f t="shared" si="1"/>
        <v>0</v>
      </c>
      <c r="F26" s="43">
        <f>IF(ISBLANK([1]MAR!D18),"",[1]MAR!D18)</f>
        <v>0.89</v>
      </c>
      <c r="G26" s="44" t="str">
        <f>IF([1]MAR!J18="","",[1]MAR!J18)</f>
        <v>Y</v>
      </c>
      <c r="H26" s="45">
        <f>IF(ISBLANK([1]MAR!E18),"",[1]MAR!E18)</f>
        <v>0</v>
      </c>
      <c r="I26" s="44">
        <f>IF(ISBLANK([1]MAR!F18),"",[1]MAR!F18)</f>
        <v>320</v>
      </c>
      <c r="J26" s="42">
        <f>IF(ISBLANK([1]MAR!G18),"",[1]MAR!G18)</f>
        <v>29</v>
      </c>
      <c r="K26" s="86" t="str">
        <f>IF(ISBLANK([1]MAR!H18),"",[1]MAR!H18)</f>
        <v/>
      </c>
      <c r="L26" s="87" t="str">
        <f>IF(ISBLANK([1]MAR!I18),"",[1]MAR!I18)</f>
        <v/>
      </c>
      <c r="N26" s="1">
        <f t="shared" si="2"/>
        <v>73</v>
      </c>
      <c r="O26" s="1">
        <f>IF((J26=O47),I26,0.04)</f>
        <v>320</v>
      </c>
      <c r="P26" s="1">
        <f t="shared" si="3"/>
        <v>1</v>
      </c>
      <c r="Q26" s="1" t="b">
        <f>ISNUMBER([1]MAR!B18)</f>
        <v>1</v>
      </c>
      <c r="R26" s="1" t="b">
        <f>ISNUMBER([1]MAR!C18)</f>
        <v>1</v>
      </c>
    </row>
    <row r="27" spans="1:18" ht="18" customHeight="1" thickBot="1" x14ac:dyDescent="0.3">
      <c r="A27" s="94">
        <v>16</v>
      </c>
      <c r="B27" s="46">
        <f>IF(Q27=1,[1]MAR!B19*(9/5)+32,IF([1]MAR!B19="","","M"))</f>
        <v>77</v>
      </c>
      <c r="C27" s="46">
        <f>IF(R27=1,[1]MAR!C19*(9/5)+32,"")</f>
        <v>57.2</v>
      </c>
      <c r="D27" s="46">
        <f t="shared" si="0"/>
        <v>2</v>
      </c>
      <c r="E27" s="46">
        <f t="shared" si="1"/>
        <v>0</v>
      </c>
      <c r="F27" s="53">
        <f>IF(ISBLANK([1]MAR!D19),"",[1]MAR!D19)</f>
        <v>0</v>
      </c>
      <c r="G27" s="54" t="str">
        <f>IF([1]MAR!J19="","",[1]MAR!J19)</f>
        <v>N</v>
      </c>
      <c r="H27" s="55">
        <f>IF(ISBLANK([1]MAR!E19),"",[1]MAR!E19)</f>
        <v>0</v>
      </c>
      <c r="I27" s="54">
        <f>IF(ISBLANK([1]MAR!F19),"",[1]MAR!F19)</f>
        <v>320</v>
      </c>
      <c r="J27" s="46">
        <f>IF(ISBLANK([1]MAR!G19),"",[1]MAR!G19)</f>
        <v>12</v>
      </c>
      <c r="K27" s="86" t="str">
        <f>IF(ISBLANK([1]MAR!H19),"",[1]MAR!H19)</f>
        <v/>
      </c>
      <c r="L27" s="87" t="str">
        <f>IF(ISBLANK([1]MAR!I19),"",[1]MAR!I19)</f>
        <v/>
      </c>
      <c r="N27" s="1">
        <f t="shared" si="2"/>
        <v>67</v>
      </c>
      <c r="O27" s="1">
        <f>IF((J27=O47),I27,0.04)</f>
        <v>0.04</v>
      </c>
      <c r="P27" s="1">
        <f t="shared" si="3"/>
        <v>1</v>
      </c>
      <c r="Q27" s="1" t="b">
        <f>ISNUMBER([1]MAR!B19)</f>
        <v>1</v>
      </c>
      <c r="R27" s="1" t="b">
        <f>ISNUMBER([1]MAR!C19)</f>
        <v>1</v>
      </c>
    </row>
    <row r="28" spans="1:18" ht="18" customHeight="1" thickBot="1" x14ac:dyDescent="0.3">
      <c r="A28" s="93">
        <v>17</v>
      </c>
      <c r="B28" s="42">
        <f>IF(Q28=1,[1]MAR!B20*(9/5)+32,IF([1]MAR!B20="","","M"))</f>
        <v>71.599999999999994</v>
      </c>
      <c r="C28" s="42">
        <f>IF(R28=1,[1]MAR!C20*(9/5)+32,"")</f>
        <v>55.400000000000006</v>
      </c>
      <c r="D28" s="42">
        <f t="shared" si="0"/>
        <v>0</v>
      </c>
      <c r="E28" s="42">
        <f t="shared" si="1"/>
        <v>1</v>
      </c>
      <c r="F28" s="43">
        <f>IF(ISBLANK([1]MAR!D20),"",[1]MAR!D20)</f>
        <v>0.2</v>
      </c>
      <c r="G28" s="44" t="str">
        <f>IF([1]MAR!J20="","",[1]MAR!J20)</f>
        <v>Y</v>
      </c>
      <c r="H28" s="45">
        <f>IF(ISBLANK([1]MAR!E20),"",[1]MAR!E20)</f>
        <v>0</v>
      </c>
      <c r="I28" s="44">
        <f>IF(ISBLANK([1]MAR!F20),"",[1]MAR!F20)</f>
        <v>320</v>
      </c>
      <c r="J28" s="42">
        <f>IF(ISBLANK([1]MAR!G20),"",[1]MAR!G20)</f>
        <v>21</v>
      </c>
      <c r="K28" s="86" t="str">
        <f>IF(ISBLANK([1]MAR!H20),"",[1]MAR!H20)</f>
        <v/>
      </c>
      <c r="L28" s="87" t="str">
        <f>IF(ISBLANK([1]MAR!I20),"",[1]MAR!I20)</f>
        <v/>
      </c>
      <c r="N28" s="1">
        <f t="shared" si="2"/>
        <v>64</v>
      </c>
      <c r="O28" s="1">
        <f>IF((J28=O47),I28,0.04)</f>
        <v>0.04</v>
      </c>
      <c r="P28" s="1">
        <f t="shared" si="3"/>
        <v>1</v>
      </c>
      <c r="Q28" s="1" t="b">
        <f>ISNUMBER([1]MAR!B20)</f>
        <v>1</v>
      </c>
      <c r="R28" s="1" t="b">
        <f>ISNUMBER([1]MAR!C20)</f>
        <v>1</v>
      </c>
    </row>
    <row r="29" spans="1:18" ht="18" customHeight="1" thickBot="1" x14ac:dyDescent="0.3">
      <c r="A29" s="94">
        <v>18</v>
      </c>
      <c r="B29" s="46">
        <f>IF(Q29=1,[1]MAR!B21*(9/5)+32,IF([1]MAR!B21="","","M"))</f>
        <v>64.400000000000006</v>
      </c>
      <c r="C29" s="46">
        <f>IF(R29=1,[1]MAR!C21*(9/5)+32,"")</f>
        <v>44.6</v>
      </c>
      <c r="D29" s="46">
        <f t="shared" si="0"/>
        <v>0</v>
      </c>
      <c r="E29" s="46">
        <f t="shared" si="1"/>
        <v>10</v>
      </c>
      <c r="F29" s="53">
        <f>IF(ISBLANK([1]MAR!D21),"",[1]MAR!D21)</f>
        <v>0</v>
      </c>
      <c r="G29" s="54" t="str">
        <f>IF([1]MAR!J21="","",[1]MAR!J21)</f>
        <v>N</v>
      </c>
      <c r="H29" s="55">
        <f>IF(ISBLANK([1]MAR!E21),"",[1]MAR!E21)</f>
        <v>0</v>
      </c>
      <c r="I29" s="54">
        <f>IF(ISBLANK([1]MAR!F21),"",[1]MAR!F21)</f>
        <v>360</v>
      </c>
      <c r="J29" s="46">
        <f>IF(ISBLANK([1]MAR!G21),"",[1]MAR!G21)</f>
        <v>22</v>
      </c>
      <c r="K29" s="86" t="str">
        <f>IF(ISBLANK([1]MAR!H21),"",[1]MAR!H21)</f>
        <v/>
      </c>
      <c r="L29" s="87" t="str">
        <f>IF(ISBLANK([1]MAR!I21),"",[1]MAR!I21)</f>
        <v/>
      </c>
      <c r="N29" s="1">
        <f t="shared" si="2"/>
        <v>55</v>
      </c>
      <c r="O29" s="1">
        <f>IF((J29=O47),I29,0.04)</f>
        <v>0.04</v>
      </c>
      <c r="P29" s="1">
        <f t="shared" si="3"/>
        <v>1</v>
      </c>
      <c r="Q29" s="1" t="b">
        <f>ISNUMBER([1]MAR!B21)</f>
        <v>1</v>
      </c>
      <c r="R29" s="1" t="b">
        <f>ISNUMBER([1]MAR!C21)</f>
        <v>1</v>
      </c>
    </row>
    <row r="30" spans="1:18" ht="18" customHeight="1" thickBot="1" x14ac:dyDescent="0.3">
      <c r="A30" s="93">
        <v>19</v>
      </c>
      <c r="B30" s="42">
        <f>IF(Q30=1,[1]MAR!B22*(9/5)+32,IF([1]MAR!B22="","","M"))</f>
        <v>64.400000000000006</v>
      </c>
      <c r="C30" s="42">
        <f>IF(R30=1,[1]MAR!C22*(9/5)+32,"")</f>
        <v>35.6</v>
      </c>
      <c r="D30" s="42">
        <f t="shared" si="0"/>
        <v>0</v>
      </c>
      <c r="E30" s="42">
        <f t="shared" si="1"/>
        <v>15</v>
      </c>
      <c r="F30" s="43">
        <f>IF(ISBLANK([1]MAR!D22),"",[1]MAR!D22)</f>
        <v>0</v>
      </c>
      <c r="G30" s="44" t="str">
        <f>IF([1]MAR!J22="","",[1]MAR!J22)</f>
        <v>N</v>
      </c>
      <c r="H30" s="45">
        <f>IF(ISBLANK([1]MAR!E22),"",[1]MAR!E22)</f>
        <v>0</v>
      </c>
      <c r="I30" s="44">
        <f>IF(ISBLANK([1]MAR!F22),"",[1]MAR!F22)</f>
        <v>40</v>
      </c>
      <c r="J30" s="42">
        <f>IF(ISBLANK([1]MAR!G22),"",[1]MAR!G22)</f>
        <v>17</v>
      </c>
      <c r="K30" s="86" t="str">
        <f>IF(ISBLANK([1]MAR!H22),"",[1]MAR!H22)</f>
        <v/>
      </c>
      <c r="L30" s="87" t="str">
        <f>IF(ISBLANK([1]MAR!I22),"",[1]MAR!I22)</f>
        <v/>
      </c>
      <c r="N30" s="1">
        <f t="shared" si="2"/>
        <v>50</v>
      </c>
      <c r="O30" s="1">
        <f>IF((J30=O47),I30,0.04)</f>
        <v>0.04</v>
      </c>
      <c r="P30" s="1">
        <f t="shared" si="3"/>
        <v>1</v>
      </c>
      <c r="Q30" s="1" t="b">
        <f>ISNUMBER([1]MAR!B22)</f>
        <v>1</v>
      </c>
      <c r="R30" s="1" t="b">
        <f>ISNUMBER([1]MAR!C22)</f>
        <v>1</v>
      </c>
    </row>
    <row r="31" spans="1:18" ht="18" customHeight="1" thickBot="1" x14ac:dyDescent="0.3">
      <c r="A31" s="94">
        <v>20</v>
      </c>
      <c r="B31" s="46">
        <f>IF(Q31=1,[1]MAR!B23*(9/5)+32,IF([1]MAR!B23="","","M"))</f>
        <v>73.400000000000006</v>
      </c>
      <c r="C31" s="46">
        <f>IF(R31=1,[1]MAR!C23*(9/5)+32,"")</f>
        <v>35.6</v>
      </c>
      <c r="D31" s="46">
        <f t="shared" si="0"/>
        <v>0</v>
      </c>
      <c r="E31" s="46">
        <f t="shared" si="1"/>
        <v>10</v>
      </c>
      <c r="F31" s="53">
        <f>IF(ISBLANK([1]MAR!D23),"",[1]MAR!D23)</f>
        <v>0</v>
      </c>
      <c r="G31" s="54" t="str">
        <f>IF([1]MAR!J23="","",[1]MAR!J23)</f>
        <v>N</v>
      </c>
      <c r="H31" s="55">
        <f>IF(ISBLANK([1]MAR!E23),"",[1]MAR!E23)</f>
        <v>0</v>
      </c>
      <c r="I31" s="54">
        <f>IF(ISBLANK([1]MAR!F23),"",[1]MAR!F23)</f>
        <v>220</v>
      </c>
      <c r="J31" s="46">
        <f>IF(ISBLANK([1]MAR!G23),"",[1]MAR!G23)</f>
        <v>9</v>
      </c>
      <c r="K31" s="86" t="str">
        <f>IF(ISBLANK([1]MAR!H23),"",[1]MAR!H23)</f>
        <v/>
      </c>
      <c r="L31" s="87" t="str">
        <f>IF(ISBLANK([1]MAR!I23),"",[1]MAR!I23)</f>
        <v/>
      </c>
      <c r="N31" s="1">
        <f t="shared" si="2"/>
        <v>55</v>
      </c>
      <c r="O31" s="1">
        <f>IF((J31=O47),I31,0.04)</f>
        <v>0.04</v>
      </c>
      <c r="P31" s="1">
        <f t="shared" si="3"/>
        <v>1</v>
      </c>
      <c r="Q31" s="1" t="b">
        <f>ISNUMBER([1]MAR!B23)</f>
        <v>1</v>
      </c>
      <c r="R31" s="1" t="b">
        <f>ISNUMBER([1]MAR!C23)</f>
        <v>1</v>
      </c>
    </row>
    <row r="32" spans="1:18" ht="18" customHeight="1" thickBot="1" x14ac:dyDescent="0.3">
      <c r="A32" s="93">
        <v>21</v>
      </c>
      <c r="B32" s="42">
        <f>IF(Q32=1,[1]MAR!B24*(9/5)+32,IF([1]MAR!B24="","","M"))</f>
        <v>77</v>
      </c>
      <c r="C32" s="42">
        <f>IF(R32=1,[1]MAR!C24*(9/5)+32,"")</f>
        <v>41</v>
      </c>
      <c r="D32" s="42">
        <f t="shared" si="0"/>
        <v>0</v>
      </c>
      <c r="E32" s="42">
        <f t="shared" si="1"/>
        <v>6</v>
      </c>
      <c r="F32" s="43">
        <f>IF(ISBLANK([1]MAR!D24),"",[1]MAR!D24)</f>
        <v>0</v>
      </c>
      <c r="G32" s="44" t="str">
        <f>IF([1]MAR!J24="","",[1]MAR!J24)</f>
        <v>N</v>
      </c>
      <c r="H32" s="45">
        <f>IF(ISBLANK([1]MAR!E24),"",[1]MAR!E24)</f>
        <v>0</v>
      </c>
      <c r="I32" s="44">
        <f>IF(ISBLANK([1]MAR!F24),"",[1]MAR!F24)</f>
        <v>110</v>
      </c>
      <c r="J32" s="42">
        <f>IF(ISBLANK([1]MAR!G24),"",[1]MAR!G24)</f>
        <v>16</v>
      </c>
      <c r="K32" s="86" t="str">
        <f>IF(ISBLANK([1]MAR!H24),"",[1]MAR!H24)</f>
        <v/>
      </c>
      <c r="L32" s="87" t="str">
        <f>IF(ISBLANK([1]MAR!I24),"",[1]MAR!I24)</f>
        <v/>
      </c>
      <c r="N32" s="1">
        <f t="shared" si="2"/>
        <v>59</v>
      </c>
      <c r="O32" s="1">
        <f>IF((J32=O47),I32,0.04)</f>
        <v>0.04</v>
      </c>
      <c r="P32" s="1">
        <f t="shared" si="3"/>
        <v>1</v>
      </c>
      <c r="Q32" s="1" t="b">
        <f>ISNUMBER([1]MAR!B24)</f>
        <v>1</v>
      </c>
      <c r="R32" s="1" t="b">
        <f>ISNUMBER([1]MAR!C24)</f>
        <v>1</v>
      </c>
    </row>
    <row r="33" spans="1:18" ht="18" customHeight="1" thickBot="1" x14ac:dyDescent="0.3">
      <c r="A33" s="94">
        <v>22</v>
      </c>
      <c r="B33" s="46">
        <f>IF(Q33=1,[1]MAR!B25*(9/5)+32,IF([1]MAR!B25="","","M"))</f>
        <v>69.800000000000011</v>
      </c>
      <c r="C33" s="46">
        <f>IF(R33=1,[1]MAR!C25*(9/5)+32,"")</f>
        <v>57.2</v>
      </c>
      <c r="D33" s="46">
        <f t="shared" si="0"/>
        <v>0</v>
      </c>
      <c r="E33" s="46">
        <f t="shared" si="1"/>
        <v>1</v>
      </c>
      <c r="F33" s="53" t="str">
        <f>IF(ISBLANK([1]MAR!D25),"",[1]MAR!D25)</f>
        <v>T</v>
      </c>
      <c r="G33" s="54" t="str">
        <f>IF([1]MAR!J25="","",[1]MAR!J25)</f>
        <v>N</v>
      </c>
      <c r="H33" s="55">
        <f>IF(ISBLANK([1]MAR!E25),"",[1]MAR!E25)</f>
        <v>0</v>
      </c>
      <c r="I33" s="54">
        <f>IF(ISBLANK([1]MAR!F25),"",[1]MAR!F25)</f>
        <v>90</v>
      </c>
      <c r="J33" s="46">
        <f>IF(ISBLANK([1]MAR!G25),"",[1]MAR!G25)</f>
        <v>21</v>
      </c>
      <c r="K33" s="86" t="str">
        <f>IF(ISBLANK([1]MAR!H25),"",[1]MAR!H25)</f>
        <v/>
      </c>
      <c r="L33" s="87" t="str">
        <f>IF(ISBLANK([1]MAR!I25),"",[1]MAR!I25)</f>
        <v/>
      </c>
      <c r="N33" s="1">
        <f t="shared" si="2"/>
        <v>64</v>
      </c>
      <c r="O33" s="1">
        <f>IF((J33=O47),I33,0.04)</f>
        <v>0.04</v>
      </c>
      <c r="P33" s="1">
        <f t="shared" si="3"/>
        <v>1</v>
      </c>
      <c r="Q33" s="1" t="b">
        <f>ISNUMBER([1]MAR!B25)</f>
        <v>1</v>
      </c>
      <c r="R33" s="1" t="b">
        <f>ISNUMBER([1]MAR!C25)</f>
        <v>1</v>
      </c>
    </row>
    <row r="34" spans="1:18" ht="18" customHeight="1" thickBot="1" x14ac:dyDescent="0.3">
      <c r="A34" s="93">
        <v>23</v>
      </c>
      <c r="B34" s="42">
        <f>IF(Q34=1,[1]MAR!B26*(9/5)+32,IF([1]MAR!B26="","","M"))</f>
        <v>75.2</v>
      </c>
      <c r="C34" s="42">
        <f>IF(R34=1,[1]MAR!C26*(9/5)+32,"")</f>
        <v>55.400000000000006</v>
      </c>
      <c r="D34" s="42">
        <f t="shared" si="0"/>
        <v>0</v>
      </c>
      <c r="E34" s="42">
        <f t="shared" si="1"/>
        <v>0</v>
      </c>
      <c r="F34" s="43">
        <f>IF(ISBLANK([1]MAR!D26),"",[1]MAR!D26)</f>
        <v>0.02</v>
      </c>
      <c r="G34" s="44" t="str">
        <f>IF([1]MAR!J26="","",[1]MAR!J26)</f>
        <v>N</v>
      </c>
      <c r="H34" s="45">
        <f>IF(ISBLANK([1]MAR!E26),"",[1]MAR!E26)</f>
        <v>0</v>
      </c>
      <c r="I34" s="44">
        <f>IF(ISBLANK([1]MAR!F26),"",[1]MAR!F26)</f>
        <v>10</v>
      </c>
      <c r="J34" s="42">
        <f>IF(ISBLANK([1]MAR!G26),"",[1]MAR!G26)</f>
        <v>28</v>
      </c>
      <c r="K34" s="86" t="str">
        <f>IF(ISBLANK([1]MAR!H26),"",[1]MAR!H26)</f>
        <v/>
      </c>
      <c r="L34" s="87" t="str">
        <f>IF(ISBLANK([1]MAR!I26),"",[1]MAR!I26)</f>
        <v/>
      </c>
      <c r="N34" s="1">
        <f t="shared" si="2"/>
        <v>65</v>
      </c>
      <c r="O34" s="1">
        <f>IF((J34=O47),I34,0.04)</f>
        <v>0.04</v>
      </c>
      <c r="P34" s="1">
        <f t="shared" si="3"/>
        <v>1</v>
      </c>
      <c r="Q34" s="1" t="b">
        <f>ISNUMBER([1]MAR!B26)</f>
        <v>1</v>
      </c>
      <c r="R34" s="1" t="b">
        <f>ISNUMBER([1]MAR!C26)</f>
        <v>1</v>
      </c>
    </row>
    <row r="35" spans="1:18" ht="18" customHeight="1" thickBot="1" x14ac:dyDescent="0.3">
      <c r="A35" s="94">
        <v>24</v>
      </c>
      <c r="B35" s="46">
        <f>IF(Q35=1,[1]MAR!B27*(9/5)+32,IF([1]MAR!B27="","","M"))</f>
        <v>75.2</v>
      </c>
      <c r="C35" s="46">
        <f>IF(R35=1,[1]MAR!C27*(9/5)+32,"")</f>
        <v>48.2</v>
      </c>
      <c r="D35" s="46">
        <f t="shared" si="0"/>
        <v>0</v>
      </c>
      <c r="E35" s="46">
        <f t="shared" si="1"/>
        <v>3</v>
      </c>
      <c r="F35" s="53">
        <f>IF(ISBLANK([1]MAR!D27),"",[1]MAR!D27)</f>
        <v>0</v>
      </c>
      <c r="G35" s="54" t="str">
        <f>IF([1]MAR!J27="","",[1]MAR!J27)</f>
        <v>N</v>
      </c>
      <c r="H35" s="55">
        <f>IF(ISBLANK([1]MAR!E27),"",[1]MAR!E27)</f>
        <v>0</v>
      </c>
      <c r="I35" s="54">
        <f>IF(ISBLANK([1]MAR!F27),"",[1]MAR!F27)</f>
        <v>130</v>
      </c>
      <c r="J35" s="46">
        <f>IF(ISBLANK([1]MAR!G27),"",[1]MAR!G27)</f>
        <v>21</v>
      </c>
      <c r="K35" s="86" t="str">
        <f>IF(ISBLANK([1]MAR!H27),"",[1]MAR!H27)</f>
        <v/>
      </c>
      <c r="L35" s="87" t="str">
        <f>IF(ISBLANK([1]MAR!I27),"",[1]MAR!I27)</f>
        <v/>
      </c>
      <c r="N35" s="1">
        <f t="shared" si="2"/>
        <v>62</v>
      </c>
      <c r="O35" s="1">
        <f>IF((J35=O47),I35,0.04)</f>
        <v>0.04</v>
      </c>
      <c r="P35" s="1">
        <f t="shared" si="3"/>
        <v>1</v>
      </c>
      <c r="Q35" s="1" t="b">
        <f>ISNUMBER([1]MAR!B27)</f>
        <v>1</v>
      </c>
      <c r="R35" s="1" t="b">
        <f>ISNUMBER([1]MAR!C27)</f>
        <v>1</v>
      </c>
    </row>
    <row r="36" spans="1:18" ht="18" customHeight="1" thickBot="1" x14ac:dyDescent="0.3">
      <c r="A36" s="93">
        <v>25</v>
      </c>
      <c r="B36" s="42">
        <f>IF(Q36=1,[1]MAR!B28*(9/5)+32,IF([1]MAR!B28="","","M"))</f>
        <v>77</v>
      </c>
      <c r="C36" s="42">
        <f>IF(R36=1,[1]MAR!C28*(9/5)+32,"")</f>
        <v>53.6</v>
      </c>
      <c r="D36" s="42">
        <f t="shared" si="0"/>
        <v>0</v>
      </c>
      <c r="E36" s="42">
        <f t="shared" si="1"/>
        <v>0</v>
      </c>
      <c r="F36" s="43">
        <f>IF(ISBLANK([1]MAR!D28),"",[1]MAR!D28)</f>
        <v>0</v>
      </c>
      <c r="G36" s="44" t="str">
        <f>IF([1]MAR!J28="","",[1]MAR!J28)</f>
        <v>N</v>
      </c>
      <c r="H36" s="45">
        <f>IF(ISBLANK([1]MAR!E28),"",[1]MAR!E28)</f>
        <v>0</v>
      </c>
      <c r="I36" s="44">
        <f>IF(ISBLANK([1]MAR!F28),"",[1]MAR!F28)</f>
        <v>100</v>
      </c>
      <c r="J36" s="42">
        <f>IF(ISBLANK([1]MAR!G28),"",[1]MAR!G28)</f>
        <v>25</v>
      </c>
      <c r="K36" s="86" t="str">
        <f>IF(ISBLANK([1]MAR!H28),"",[1]MAR!H28)</f>
        <v/>
      </c>
      <c r="L36" s="87" t="str">
        <f>IF(ISBLANK([1]MAR!I28),"",[1]MAR!I28)</f>
        <v/>
      </c>
      <c r="N36" s="1">
        <f t="shared" si="2"/>
        <v>65</v>
      </c>
      <c r="O36" s="1">
        <f>IF((J36=O47),I36,0.04)</f>
        <v>0.04</v>
      </c>
      <c r="P36" s="1">
        <f t="shared" si="3"/>
        <v>1</v>
      </c>
      <c r="Q36" s="1" t="b">
        <f>ISNUMBER([1]MAR!B28)</f>
        <v>1</v>
      </c>
      <c r="R36" s="1" t="b">
        <f>ISNUMBER([1]MAR!C28)</f>
        <v>1</v>
      </c>
    </row>
    <row r="37" spans="1:18" ht="18" customHeight="1" thickBot="1" x14ac:dyDescent="0.3">
      <c r="A37" s="94">
        <v>26</v>
      </c>
      <c r="B37" s="46">
        <f>IF(Q37=1,[1]MAR!B29*(9/5)+32,IF([1]MAR!B29="","","M"))</f>
        <v>68</v>
      </c>
      <c r="C37" s="46">
        <f>IF(R37=1,[1]MAR!C29*(9/5)+32,"")</f>
        <v>59</v>
      </c>
      <c r="D37" s="46">
        <f t="shared" si="0"/>
        <v>0</v>
      </c>
      <c r="E37" s="46">
        <f t="shared" si="1"/>
        <v>1</v>
      </c>
      <c r="F37" s="53">
        <f>IF(ISBLANK([1]MAR!D29),"",[1]MAR!D29)</f>
        <v>0.23</v>
      </c>
      <c r="G37" s="54" t="str">
        <f>IF([1]MAR!J29="","",[1]MAR!J29)</f>
        <v>N</v>
      </c>
      <c r="H37" s="55">
        <f>IF(ISBLANK([1]MAR!E29),"",[1]MAR!E29)</f>
        <v>0</v>
      </c>
      <c r="I37" s="54">
        <f>IF(ISBLANK([1]MAR!F29),"",[1]MAR!F29)</f>
        <v>320</v>
      </c>
      <c r="J37" s="46">
        <f>IF(ISBLANK([1]MAR!G29),"",[1]MAR!G29)</f>
        <v>28</v>
      </c>
      <c r="K37" s="86" t="str">
        <f>IF(ISBLANK([1]MAR!H29),"",[1]MAR!H29)</f>
        <v/>
      </c>
      <c r="L37" s="87" t="str">
        <f>IF(ISBLANK([1]MAR!I29),"",[1]MAR!I29)</f>
        <v/>
      </c>
      <c r="N37" s="1">
        <f t="shared" si="2"/>
        <v>64</v>
      </c>
      <c r="O37" s="1">
        <f>IF((J37=O47),I37,0.04)</f>
        <v>0.04</v>
      </c>
      <c r="P37" s="1">
        <f t="shared" si="3"/>
        <v>1</v>
      </c>
      <c r="Q37" s="1" t="b">
        <f>ISNUMBER([1]MAR!B29)</f>
        <v>1</v>
      </c>
      <c r="R37" s="1" t="b">
        <f>ISNUMBER([1]MAR!C29)</f>
        <v>1</v>
      </c>
    </row>
    <row r="38" spans="1:18" ht="18" customHeight="1" thickBot="1" x14ac:dyDescent="0.3">
      <c r="A38" s="93">
        <v>27</v>
      </c>
      <c r="B38" s="42">
        <f>IF(Q38=1,[1]MAR!B30*(9/5)+32,IF([1]MAR!B30="","","M"))</f>
        <v>78.800000000000011</v>
      </c>
      <c r="C38" s="42">
        <f>IF(R38=1,[1]MAR!C30*(9/5)+32,"")</f>
        <v>57.2</v>
      </c>
      <c r="D38" s="42">
        <f t="shared" si="0"/>
        <v>3</v>
      </c>
      <c r="E38" s="42">
        <f t="shared" si="1"/>
        <v>0</v>
      </c>
      <c r="F38" s="43">
        <f>IF(ISBLANK([1]MAR!D30),"",[1]MAR!D30)</f>
        <v>0</v>
      </c>
      <c r="G38" s="44" t="str">
        <f>IF([1]MAR!J30="","",[1]MAR!J30)</f>
        <v>N</v>
      </c>
      <c r="H38" s="45">
        <f>IF(ISBLANK([1]MAR!E30),"",[1]MAR!E30)</f>
        <v>0</v>
      </c>
      <c r="I38" s="44">
        <f>IF(ISBLANK([1]MAR!F30),"",[1]MAR!F30)</f>
        <v>20</v>
      </c>
      <c r="J38" s="42">
        <f>IF(ISBLANK([1]MAR!G30),"",[1]MAR!G30)</f>
        <v>24</v>
      </c>
      <c r="K38" s="86" t="str">
        <f>IF(ISBLANK([1]MAR!H30),"",[1]MAR!H30)</f>
        <v/>
      </c>
      <c r="L38" s="87" t="str">
        <f>IF(ISBLANK([1]MAR!I30),"",[1]MAR!I30)</f>
        <v/>
      </c>
      <c r="N38" s="1">
        <f t="shared" si="2"/>
        <v>68</v>
      </c>
      <c r="O38" s="1">
        <f>IF((J38=O47),I38,0.04)</f>
        <v>0.04</v>
      </c>
      <c r="P38" s="1">
        <f t="shared" si="3"/>
        <v>1</v>
      </c>
      <c r="Q38" s="1" t="b">
        <f>ISNUMBER([1]MAR!B30)</f>
        <v>1</v>
      </c>
      <c r="R38" s="1" t="b">
        <f>ISNUMBER([1]MAR!C30)</f>
        <v>1</v>
      </c>
    </row>
    <row r="39" spans="1:18" ht="18" customHeight="1" thickBot="1" x14ac:dyDescent="0.3">
      <c r="A39" s="94">
        <v>28</v>
      </c>
      <c r="B39" s="46">
        <f>IF(Q39=1,[1]MAR!B31*(9/5)+32,IF([1]MAR!B31="","","M"))</f>
        <v>75.2</v>
      </c>
      <c r="C39" s="46">
        <f>IF(R39=1,[1]MAR!C31*(9/5)+32,"")</f>
        <v>48.2</v>
      </c>
      <c r="D39" s="46">
        <f t="shared" si="0"/>
        <v>0</v>
      </c>
      <c r="E39" s="46">
        <f t="shared" si="1"/>
        <v>3</v>
      </c>
      <c r="F39" s="53">
        <f>IF(ISBLANK([1]MAR!D31),"",[1]MAR!D31)</f>
        <v>0</v>
      </c>
      <c r="G39" s="54" t="str">
        <f>IF([1]MAR!J31="","",[1]MAR!J31)</f>
        <v>N</v>
      </c>
      <c r="H39" s="55">
        <f>IF(ISBLANK([1]MAR!E31),"",[1]MAR!E31)</f>
        <v>0</v>
      </c>
      <c r="I39" s="54">
        <f>IF(ISBLANK([1]MAR!F31),"",[1]MAR!F31)</f>
        <v>360</v>
      </c>
      <c r="J39" s="46">
        <f>IF(ISBLANK([1]MAR!G31),"",[1]MAR!G31)</f>
        <v>24</v>
      </c>
      <c r="K39" s="86" t="str">
        <f>IF(ISBLANK([1]MAR!H31),"",[1]MAR!H31)</f>
        <v/>
      </c>
      <c r="L39" s="87" t="str">
        <f>IF(ISBLANK([1]MAR!I31),"",[1]MAR!I31)</f>
        <v/>
      </c>
      <c r="N39" s="1">
        <f t="shared" si="2"/>
        <v>62</v>
      </c>
      <c r="O39" s="1">
        <f>IF((J39=O47),I39,0.04)</f>
        <v>0.04</v>
      </c>
      <c r="P39" s="1">
        <f t="shared" si="3"/>
        <v>1</v>
      </c>
      <c r="Q39" s="1" t="b">
        <f>ISNUMBER([1]MAR!B31)</f>
        <v>1</v>
      </c>
      <c r="R39" s="1" t="b">
        <f>ISNUMBER([1]MAR!C31)</f>
        <v>1</v>
      </c>
    </row>
    <row r="40" spans="1:18" ht="18" customHeight="1" thickBot="1" x14ac:dyDescent="0.3">
      <c r="A40" s="93">
        <v>29</v>
      </c>
      <c r="B40" s="42">
        <f>IF(Q40=1,[1]MAR!B32*(9/5)+32,IF([1]MAR!B32="","","M"))</f>
        <v>77</v>
      </c>
      <c r="C40" s="42">
        <f>IF(R40=1,[1]MAR!C32*(9/5)+32,"")</f>
        <v>39.200000000000003</v>
      </c>
      <c r="D40" s="42">
        <f t="shared" si="0"/>
        <v>0</v>
      </c>
      <c r="E40" s="42">
        <f t="shared" si="1"/>
        <v>7</v>
      </c>
      <c r="F40" s="43">
        <f>IF(ISBLANK([1]MAR!D32),"",[1]MAR!D32)</f>
        <v>0</v>
      </c>
      <c r="G40" s="44" t="str">
        <f>IF([1]MAR!J32="","",[1]MAR!J32)</f>
        <v>N</v>
      </c>
      <c r="H40" s="45">
        <f>IF(ISBLANK([1]MAR!E32),"",[1]MAR!E32)</f>
        <v>0</v>
      </c>
      <c r="I40" s="44">
        <f>IF(ISBLANK([1]MAR!F32),"",[1]MAR!F32)</f>
        <v>20</v>
      </c>
      <c r="J40" s="42">
        <f>IF(ISBLANK([1]MAR!G32),"",[1]MAR!G32)</f>
        <v>12</v>
      </c>
      <c r="K40" s="86" t="str">
        <f>IF(ISBLANK([1]MAR!H32),"",[1]MAR!H32)</f>
        <v/>
      </c>
      <c r="L40" s="87" t="str">
        <f>IF(ISBLANK([1]MAR!I32),"",[1]MAR!I32)</f>
        <v/>
      </c>
      <c r="N40" s="1">
        <f t="shared" si="2"/>
        <v>58</v>
      </c>
      <c r="O40" s="1">
        <f>IF((J40=O47),I40,0.04)</f>
        <v>0.04</v>
      </c>
      <c r="P40" s="1">
        <f t="shared" si="3"/>
        <v>1</v>
      </c>
      <c r="Q40" s="1" t="b">
        <f>ISNUMBER([1]MAR!B32)</f>
        <v>1</v>
      </c>
      <c r="R40" s="1" t="b">
        <f>ISNUMBER([1]MAR!C32)</f>
        <v>1</v>
      </c>
    </row>
    <row r="41" spans="1:18" ht="18" customHeight="1" thickBot="1" x14ac:dyDescent="0.3">
      <c r="A41" s="94">
        <v>30</v>
      </c>
      <c r="B41" s="46">
        <f>IF(Q41=1,[1]MAR!B33*(9/5)+32,IF([1]MAR!B33="","","M"))</f>
        <v>78.800000000000011</v>
      </c>
      <c r="C41" s="46">
        <f>IF(R41=1,[1]MAR!C33*(9/5)+32,"")</f>
        <v>46.4</v>
      </c>
      <c r="D41" s="46">
        <f t="shared" si="0"/>
        <v>0</v>
      </c>
      <c r="E41" s="46">
        <f t="shared" si="1"/>
        <v>2</v>
      </c>
      <c r="F41" s="53">
        <f>IF(ISBLANK([1]MAR!D33),"",[1]MAR!D33)</f>
        <v>0</v>
      </c>
      <c r="G41" s="54" t="str">
        <f>IF([1]MAR!J33="","",[1]MAR!J33)</f>
        <v>N</v>
      </c>
      <c r="H41" s="55">
        <f>IF(ISBLANK([1]MAR!E33),"",[1]MAR!E33)</f>
        <v>0</v>
      </c>
      <c r="I41" s="54">
        <f>IF(ISBLANK([1]MAR!F33),"",[1]MAR!F33)</f>
        <v>260</v>
      </c>
      <c r="J41" s="46">
        <f>IF(ISBLANK([1]MAR!G33),"",[1]MAR!G33)</f>
        <v>16</v>
      </c>
      <c r="K41" s="86" t="str">
        <f>IF(ISBLANK([1]MAR!H33),"",[1]MAR!H33)</f>
        <v/>
      </c>
      <c r="L41" s="87" t="str">
        <f>IF(ISBLANK([1]MAR!I33),"",[1]MAR!I33)</f>
        <v/>
      </c>
      <c r="N41" s="1">
        <f t="shared" si="2"/>
        <v>63</v>
      </c>
      <c r="O41" s="1">
        <f>IF((J41=O47),I41,0.04)</f>
        <v>0.04</v>
      </c>
      <c r="P41" s="1">
        <f t="shared" si="3"/>
        <v>1</v>
      </c>
      <c r="Q41" s="1" t="b">
        <f>ISNUMBER([1]MAR!B33)</f>
        <v>1</v>
      </c>
      <c r="R41" s="1" t="b">
        <f>ISNUMBER([1]MAR!C33)</f>
        <v>1</v>
      </c>
    </row>
    <row r="42" spans="1:18" ht="18" customHeight="1" thickBot="1" x14ac:dyDescent="0.3">
      <c r="A42" s="93">
        <v>31</v>
      </c>
      <c r="B42" s="42">
        <f>IF(Q42=1,[1]MAR!B34*(9/5)+32,IF([1]MAR!B34="","","M"))</f>
        <v>80.599999999999994</v>
      </c>
      <c r="C42" s="42">
        <f>IF(R42=1,[1]MAR!C34*(9/5)+32,"")</f>
        <v>50</v>
      </c>
      <c r="D42" s="42">
        <f t="shared" si="0"/>
        <v>0</v>
      </c>
      <c r="E42" s="42">
        <f t="shared" si="1"/>
        <v>0</v>
      </c>
      <c r="F42" s="43">
        <f>IF(ISBLANK([1]MAR!D34),"",[1]MAR!D34)</f>
        <v>0</v>
      </c>
      <c r="G42" s="44" t="str">
        <f>IF([1]MAR!J34="","",[1]MAR!J34)</f>
        <v>N</v>
      </c>
      <c r="H42" s="45">
        <f>IF(ISBLANK([1]MAR!E34),"",[1]MAR!E34)</f>
        <v>0</v>
      </c>
      <c r="I42" s="44">
        <f>IF(ISBLANK([1]MAR!F34),"",[1]MAR!F34)</f>
        <v>270</v>
      </c>
      <c r="J42" s="42">
        <f>IF(ISBLANK([1]MAR!G34),"",[1]MAR!G34)</f>
        <v>16</v>
      </c>
      <c r="K42" s="86" t="str">
        <f>IF(ISBLANK([1]MAR!H34),"",[1]MAR!H34)</f>
        <v/>
      </c>
      <c r="L42" s="87" t="str">
        <f>IF(ISBLANK([1]MAR!I34),"",[1]MAR!I34)</f>
        <v/>
      </c>
      <c r="N42" s="1">
        <f t="shared" si="2"/>
        <v>65</v>
      </c>
      <c r="O42" s="1">
        <f>IF((J42=O47),I42,0.04)</f>
        <v>0.04</v>
      </c>
      <c r="P42" s="1">
        <f t="shared" si="3"/>
        <v>1</v>
      </c>
      <c r="Q42" s="1" t="b">
        <f>ISNUMBER([1]MAR!B34)</f>
        <v>1</v>
      </c>
      <c r="R42" s="1" t="b">
        <f>ISNUMBER([1]MAR!C34)</f>
        <v>1</v>
      </c>
    </row>
    <row r="43" spans="1:18" ht="18" customHeight="1" thickBot="1" x14ac:dyDescent="0.25">
      <c r="A43" s="95"/>
      <c r="B43" s="96" t="s">
        <v>28</v>
      </c>
      <c r="C43" s="96"/>
      <c r="D43" s="96"/>
      <c r="E43" s="96"/>
      <c r="F43" s="96"/>
      <c r="G43" s="96"/>
      <c r="H43" s="96"/>
      <c r="I43" s="96" t="s">
        <v>28</v>
      </c>
      <c r="J43" s="96"/>
      <c r="K43" s="86"/>
      <c r="L43" s="86"/>
    </row>
    <row r="44" spans="1:18" ht="18" customHeight="1" x14ac:dyDescent="0.2">
      <c r="A44" s="5"/>
      <c r="B44" s="16"/>
      <c r="C44" s="16"/>
      <c r="D44" s="16"/>
      <c r="E44" s="16"/>
      <c r="F44" s="16"/>
      <c r="G44" s="16"/>
      <c r="H44" s="16"/>
      <c r="I44" s="16"/>
      <c r="J44" s="16"/>
    </row>
    <row r="45" spans="1:18" ht="18" customHeight="1" x14ac:dyDescent="0.25">
      <c r="B45" s="5"/>
      <c r="C45" s="5"/>
      <c r="D45" s="5"/>
      <c r="F45" s="5"/>
      <c r="G45" s="6" t="s">
        <v>37</v>
      </c>
      <c r="H45" s="5"/>
      <c r="I45" s="5"/>
      <c r="J45" s="5"/>
      <c r="K45" s="5"/>
      <c r="L45" s="5"/>
      <c r="O45" s="1" t="s">
        <v>38</v>
      </c>
    </row>
    <row r="46" spans="1:18" ht="18" customHeight="1" thickBot="1" x14ac:dyDescent="0.25">
      <c r="B46" s="5"/>
      <c r="C46" s="5"/>
      <c r="D46" s="5"/>
      <c r="F46" s="5"/>
      <c r="G46" s="5"/>
      <c r="H46" s="5"/>
      <c r="I46" s="5"/>
      <c r="J46" s="5"/>
      <c r="K46" s="5"/>
      <c r="L46" s="5"/>
      <c r="O46" s="1" t="s">
        <v>39</v>
      </c>
    </row>
    <row r="47" spans="1:18" ht="18" customHeight="1" x14ac:dyDescent="0.2">
      <c r="A47" s="57"/>
      <c r="B47" s="60" t="s">
        <v>40</v>
      </c>
      <c r="C47" s="61"/>
      <c r="D47" s="61"/>
      <c r="E47" s="62"/>
      <c r="F47" s="63" t="s">
        <v>41</v>
      </c>
      <c r="G47" s="61"/>
      <c r="H47" s="61"/>
      <c r="I47" s="63"/>
      <c r="J47" s="63" t="s">
        <v>42</v>
      </c>
      <c r="K47" s="61"/>
      <c r="L47" s="64"/>
      <c r="O47" s="1">
        <f>MAXA(J12:J42)</f>
        <v>29</v>
      </c>
    </row>
    <row r="48" spans="1:18" ht="18" customHeight="1" x14ac:dyDescent="0.2">
      <c r="A48" s="57"/>
      <c r="B48" s="65"/>
      <c r="C48" s="66"/>
      <c r="D48" s="5"/>
      <c r="F48" s="66"/>
      <c r="G48" s="66"/>
      <c r="H48" s="66"/>
      <c r="I48" s="5"/>
      <c r="J48" s="66"/>
      <c r="K48" s="66"/>
      <c r="L48" s="67"/>
    </row>
    <row r="49" spans="1:12" ht="18" customHeight="1" x14ac:dyDescent="0.25">
      <c r="A49" s="57"/>
      <c r="B49" s="68" t="s">
        <v>43</v>
      </c>
      <c r="C49" s="47"/>
      <c r="D49" s="101">
        <f>IF(B12="","",MAX(B12:B42))</f>
        <v>82.4</v>
      </c>
      <c r="E49" s="47"/>
      <c r="F49" s="11" t="s">
        <v>44</v>
      </c>
      <c r="G49" s="48"/>
      <c r="H49" s="102">
        <f>IF(ISBLANK([1]MAR!$D$4),"",SUM(F12:F42))</f>
        <v>4.82</v>
      </c>
      <c r="I49" s="48"/>
      <c r="J49" s="11" t="s">
        <v>45</v>
      </c>
      <c r="K49" s="47"/>
      <c r="L49" s="69">
        <f>IF(O12=0,"",MAXA(O12:O42))</f>
        <v>320</v>
      </c>
    </row>
    <row r="50" spans="1:12" ht="18" customHeight="1" x14ac:dyDescent="0.25">
      <c r="A50" s="57"/>
      <c r="B50" s="70" t="s">
        <v>46</v>
      </c>
      <c r="C50" s="49"/>
      <c r="D50" s="103">
        <f>IF(B12="","",MIN(C12:C42))</f>
        <v>35.6</v>
      </c>
      <c r="E50" s="49"/>
      <c r="F50" s="13" t="s">
        <v>47</v>
      </c>
      <c r="G50" s="15"/>
      <c r="H50" s="104">
        <f>IF(ISBLANK([1]MAR!$D$4),"",(SUM(F12:F42)+FEB!H50))</f>
        <v>14.46</v>
      </c>
      <c r="I50" s="15"/>
      <c r="J50" s="12" t="s">
        <v>48</v>
      </c>
      <c r="K50" s="49"/>
      <c r="L50" s="71">
        <f>IF(J12="","",MAXA(J12:J42))</f>
        <v>29</v>
      </c>
    </row>
    <row r="51" spans="1:12" ht="18" customHeight="1" x14ac:dyDescent="0.25">
      <c r="A51" s="57"/>
      <c r="B51" s="72" t="s">
        <v>49</v>
      </c>
      <c r="C51" s="47"/>
      <c r="D51" s="101">
        <f>IF(B12="","",SUM(B12:B42)/COUNTIF(B12:B42,"&gt;0"))</f>
        <v>73.40000000000002</v>
      </c>
      <c r="E51" s="47"/>
      <c r="F51" s="10" t="s">
        <v>50</v>
      </c>
      <c r="G51" s="48"/>
      <c r="H51" s="105">
        <f>IF(ISBLANK([1]MAR!$D$4),"",COUNTIF(F12:F43,"&gt;=.01"))</f>
        <v>9</v>
      </c>
      <c r="I51" s="48"/>
      <c r="J51" s="10"/>
      <c r="K51" s="48"/>
      <c r="L51" s="69"/>
    </row>
    <row r="52" spans="1:12" ht="18" customHeight="1" x14ac:dyDescent="0.25">
      <c r="A52" s="57"/>
      <c r="B52" s="73" t="s">
        <v>51</v>
      </c>
      <c r="C52" s="49"/>
      <c r="D52" s="103">
        <f>IF(B12="","",SUM(C12:C42)/COUNTIF(C12:C42,"&gt;0"))</f>
        <v>50.580645161290342</v>
      </c>
      <c r="E52" s="50"/>
      <c r="F52" s="12" t="s">
        <v>52</v>
      </c>
      <c r="G52" s="15"/>
      <c r="H52" s="106">
        <f>IF(ISBLANK([1]MAR!$D$4),"",COUNTIF(F12:F43,"&gt;=.5"))</f>
        <v>4</v>
      </c>
      <c r="I52" s="15"/>
      <c r="J52" s="12"/>
      <c r="K52" s="15"/>
      <c r="L52" s="71"/>
    </row>
    <row r="53" spans="1:12" ht="18" customHeight="1" x14ac:dyDescent="0.25">
      <c r="A53" s="57"/>
      <c r="B53" s="72" t="s">
        <v>53</v>
      </c>
      <c r="C53" s="47"/>
      <c r="D53" s="101">
        <f>IF(N12&lt;&gt;0,SUMIF(N12:N42,"&gt;0")/COUNTIF(N12:N42,"&gt;0"),"")</f>
        <v>62.064516129032256</v>
      </c>
      <c r="E53" s="47"/>
      <c r="F53" s="10" t="s">
        <v>54</v>
      </c>
      <c r="G53" s="48"/>
      <c r="H53" s="105">
        <f>IF(ISBLANK([1]MAR!$D$4),"",COUNTIF(H12:H43,"&gt;=.5"))</f>
        <v>0</v>
      </c>
      <c r="I53" s="48"/>
      <c r="J53" s="47"/>
      <c r="K53" s="47"/>
      <c r="L53" s="107"/>
    </row>
    <row r="54" spans="1:12" ht="18" customHeight="1" x14ac:dyDescent="0.25">
      <c r="A54" s="57"/>
      <c r="B54" s="74" t="s">
        <v>55</v>
      </c>
      <c r="C54" s="49"/>
      <c r="D54" s="106">
        <f>IF(B12="","",SUM(D12:D42))</f>
        <v>25</v>
      </c>
      <c r="E54" s="49"/>
      <c r="F54" s="12" t="s">
        <v>56</v>
      </c>
      <c r="G54" s="15"/>
      <c r="H54" s="106">
        <f>IF(ISBLANK([1]MAR!$D$4),"",COUNTIF(H12:H43,"&gt;=1"))</f>
        <v>0</v>
      </c>
      <c r="I54" s="15"/>
      <c r="J54" s="14"/>
      <c r="K54" s="15"/>
      <c r="L54" s="108"/>
    </row>
    <row r="55" spans="1:12" ht="18" customHeight="1" x14ac:dyDescent="0.25">
      <c r="A55" s="57"/>
      <c r="B55" s="75" t="s">
        <v>57</v>
      </c>
      <c r="C55" s="47"/>
      <c r="D55" s="105">
        <f>IF(B12="","",SUM(E12:E42))</f>
        <v>116</v>
      </c>
      <c r="E55" s="47"/>
      <c r="F55" s="76"/>
      <c r="G55" s="76"/>
      <c r="H55" s="76"/>
      <c r="I55" s="47"/>
      <c r="J55" s="47"/>
      <c r="K55" s="47"/>
      <c r="L55" s="77"/>
    </row>
    <row r="56" spans="1:12" ht="18" customHeight="1" x14ac:dyDescent="0.25">
      <c r="A56" s="57"/>
      <c r="B56" s="70" t="s">
        <v>58</v>
      </c>
      <c r="C56" s="15"/>
      <c r="D56" s="103">
        <f>IF(B12="","",COUNTIF(B12:B43,"&gt;89"))</f>
        <v>0</v>
      </c>
      <c r="E56" s="49"/>
      <c r="F56" s="12" t="s">
        <v>59</v>
      </c>
      <c r="G56" s="15"/>
      <c r="H56" s="106">
        <f>IF(G12="","",COUNTIF(G11:G42,"=Y"))</f>
        <v>5</v>
      </c>
      <c r="I56" s="49"/>
      <c r="J56" s="49"/>
      <c r="K56" s="49"/>
      <c r="L56" s="78"/>
    </row>
    <row r="57" spans="1:12" ht="18" customHeight="1" thickBot="1" x14ac:dyDescent="0.3">
      <c r="A57" s="57"/>
      <c r="B57" s="109" t="s">
        <v>60</v>
      </c>
      <c r="C57" s="110"/>
      <c r="D57" s="111">
        <f>IF(C12="","",COUNTIF(C12:C43,"&lt;33"))</f>
        <v>0</v>
      </c>
      <c r="E57" s="79"/>
      <c r="F57" s="79"/>
      <c r="G57" s="79"/>
      <c r="H57" s="80"/>
      <c r="I57" s="79"/>
      <c r="J57" s="79"/>
      <c r="K57" s="79"/>
      <c r="L57" s="81"/>
    </row>
    <row r="60" spans="1:12" x14ac:dyDescent="0.15">
      <c r="D60" s="2"/>
      <c r="H60" s="2"/>
      <c r="K60" s="4"/>
    </row>
    <row r="61" spans="1:12" x14ac:dyDescent="0.15">
      <c r="C61" s="2"/>
      <c r="G61" s="2"/>
      <c r="J61" s="4"/>
    </row>
    <row r="62" spans="1:12" x14ac:dyDescent="0.15">
      <c r="C62" s="2"/>
      <c r="J62" s="3"/>
    </row>
    <row r="63" spans="1:12" x14ac:dyDescent="0.15">
      <c r="C63" s="2"/>
      <c r="G63" s="2"/>
      <c r="J63" s="3"/>
    </row>
  </sheetData>
  <mergeCells count="1">
    <mergeCell ref="A1:J7"/>
  </mergeCells>
  <phoneticPr fontId="0" type="noConversion"/>
  <conditionalFormatting sqref="B12:B42 L12:L42">
    <cfRule type="cellIs" dxfId="59" priority="5" stopIfTrue="1" operator="equal">
      <formula>MAX($B$11:$B$43)</formula>
    </cfRule>
  </conditionalFormatting>
  <conditionalFormatting sqref="C12:C42">
    <cfRule type="cellIs" dxfId="58" priority="4" stopIfTrue="1" operator="equal">
      <formula>MIN($C$12:$C$41)</formula>
    </cfRule>
  </conditionalFormatting>
  <conditionalFormatting sqref="F11 F43">
    <cfRule type="cellIs" dxfId="57" priority="1" stopIfTrue="1" operator="between">
      <formula>0.01</formula>
      <formula>0.1</formula>
    </cfRule>
    <cfRule type="cellIs" dxfId="56" priority="2" stopIfTrue="1" operator="greaterThan">
      <formula>0.1</formula>
    </cfRule>
  </conditionalFormatting>
  <conditionalFormatting sqref="F12:F42">
    <cfRule type="cellIs" dxfId="55" priority="6" stopIfTrue="1" operator="equal">
      <formula>MAX($F$11:$F$43)</formula>
    </cfRule>
  </conditionalFormatting>
  <conditionalFormatting sqref="J12:J42">
    <cfRule type="cellIs" dxfId="54" priority="3" stopIfTrue="1" operator="equal">
      <formula>MAXA($J$11:$J$43)</formula>
    </cfRule>
  </conditionalFormatting>
  <printOptions horizontalCentered="1" verticalCentered="1" gridLinesSet="0"/>
  <pageMargins left="0.5" right="0.5" top="0.5" bottom="0.5" header="0.5" footer="0.5"/>
  <pageSetup scale="67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2" transitionEvaluation="1" transitionEntry="1" codeName="Sheet4">
    <pageSetUpPr fitToPage="1"/>
  </sheetPr>
  <dimension ref="A1:R63"/>
  <sheetViews>
    <sheetView showGridLines="0" topLeftCell="A2" zoomScale="75" workbookViewId="0">
      <selection activeCell="C28" sqref="C28"/>
    </sheetView>
  </sheetViews>
  <sheetFormatPr defaultColWidth="9.625" defaultRowHeight="12" x14ac:dyDescent="0.15"/>
  <cols>
    <col min="1" max="1" width="6.625" customWidth="1"/>
    <col min="2" max="12" width="10.125" customWidth="1"/>
    <col min="14" max="14" width="12.25" style="1" hidden="1" customWidth="1"/>
    <col min="15" max="16" width="9.625" style="1" hidden="1" customWidth="1"/>
    <col min="17" max="17" width="13.125" style="1" hidden="1" customWidth="1"/>
    <col min="18" max="18" width="13.5" style="1" hidden="1" customWidth="1"/>
  </cols>
  <sheetData>
    <row r="1" spans="1:18" ht="23.25" thickTop="1" x14ac:dyDescent="0.3">
      <c r="A1" s="122" t="s">
        <v>63</v>
      </c>
      <c r="B1" s="123"/>
      <c r="C1" s="123"/>
      <c r="D1" s="123"/>
      <c r="E1" s="123"/>
      <c r="F1" s="123"/>
      <c r="G1" s="123"/>
      <c r="H1" s="123"/>
      <c r="I1" s="123"/>
      <c r="J1" s="124"/>
      <c r="K1" s="82"/>
      <c r="L1" s="83"/>
    </row>
    <row r="2" spans="1:18" ht="20.25" customHeight="1" x14ac:dyDescent="0.3">
      <c r="A2" s="125"/>
      <c r="B2" s="126"/>
      <c r="C2" s="126"/>
      <c r="D2" s="126"/>
      <c r="E2" s="126"/>
      <c r="F2" s="126"/>
      <c r="G2" s="126"/>
      <c r="H2" s="126"/>
      <c r="I2" s="126"/>
      <c r="J2" s="127"/>
      <c r="K2" s="83"/>
      <c r="L2" s="83"/>
    </row>
    <row r="3" spans="1:18" ht="22.5" hidden="1" x14ac:dyDescent="0.3">
      <c r="A3" s="125"/>
      <c r="B3" s="126"/>
      <c r="C3" s="126"/>
      <c r="D3" s="126"/>
      <c r="E3" s="126"/>
      <c r="F3" s="126"/>
      <c r="G3" s="126"/>
      <c r="H3" s="126"/>
      <c r="I3" s="126"/>
      <c r="J3" s="127"/>
      <c r="K3" s="83"/>
      <c r="L3" s="83"/>
    </row>
    <row r="4" spans="1:18" ht="5.2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7"/>
      <c r="K4" s="83"/>
      <c r="L4" s="83"/>
    </row>
    <row r="5" spans="1:18" ht="8.25" customHeight="1" x14ac:dyDescent="0.3">
      <c r="A5" s="125"/>
      <c r="B5" s="126"/>
      <c r="C5" s="126"/>
      <c r="D5" s="126"/>
      <c r="E5" s="126"/>
      <c r="F5" s="126"/>
      <c r="G5" s="126"/>
      <c r="H5" s="126"/>
      <c r="I5" s="126"/>
      <c r="J5" s="127"/>
      <c r="K5" s="83"/>
      <c r="L5" s="83"/>
    </row>
    <row r="6" spans="1:18" ht="22.5" hidden="1" x14ac:dyDescent="0.3">
      <c r="A6" s="125"/>
      <c r="B6" s="126"/>
      <c r="C6" s="126"/>
      <c r="D6" s="126"/>
      <c r="E6" s="126"/>
      <c r="F6" s="126"/>
      <c r="G6" s="126"/>
      <c r="H6" s="126"/>
      <c r="I6" s="126"/>
      <c r="J6" s="127"/>
      <c r="K6" s="83"/>
      <c r="L6" s="83"/>
      <c r="P6" s="1" t="s">
        <v>1</v>
      </c>
    </row>
    <row r="7" spans="1:18" ht="23.25" thickBot="1" x14ac:dyDescent="0.35">
      <c r="A7" s="128"/>
      <c r="B7" s="129"/>
      <c r="C7" s="129"/>
      <c r="D7" s="129"/>
      <c r="E7" s="129"/>
      <c r="F7" s="129"/>
      <c r="G7" s="129"/>
      <c r="H7" s="129"/>
      <c r="I7" s="129"/>
      <c r="J7" s="130"/>
      <c r="K7" s="83"/>
      <c r="L7" s="83"/>
      <c r="N7" s="1" t="s">
        <v>2</v>
      </c>
      <c r="O7" s="1" t="s">
        <v>3</v>
      </c>
      <c r="P7" s="1" t="s">
        <v>4</v>
      </c>
    </row>
    <row r="8" spans="1:18" ht="18" customHeight="1" x14ac:dyDescent="0.25">
      <c r="A8" s="88" t="s">
        <v>5</v>
      </c>
      <c r="B8" s="89" t="s">
        <v>6</v>
      </c>
      <c r="C8" s="89" t="s">
        <v>7</v>
      </c>
      <c r="D8" s="89" t="s">
        <v>8</v>
      </c>
      <c r="E8" s="89" t="s">
        <v>9</v>
      </c>
      <c r="F8" s="89" t="s">
        <v>10</v>
      </c>
      <c r="G8" s="89" t="s">
        <v>11</v>
      </c>
      <c r="H8" s="89" t="s">
        <v>12</v>
      </c>
      <c r="I8" s="89" t="s">
        <v>13</v>
      </c>
      <c r="J8" s="89" t="s">
        <v>13</v>
      </c>
      <c r="K8" s="85" t="s">
        <v>14</v>
      </c>
      <c r="L8" s="85" t="s">
        <v>14</v>
      </c>
      <c r="N8" s="1" t="s">
        <v>15</v>
      </c>
      <c r="O8" s="1" t="s">
        <v>15</v>
      </c>
      <c r="P8" s="1" t="s">
        <v>15</v>
      </c>
    </row>
    <row r="9" spans="1:18" ht="18" customHeight="1" x14ac:dyDescent="0.25">
      <c r="A9" s="90"/>
      <c r="B9" s="8" t="s">
        <v>16</v>
      </c>
      <c r="C9" s="8" t="s">
        <v>16</v>
      </c>
      <c r="D9" s="8" t="s">
        <v>17</v>
      </c>
      <c r="E9" s="8" t="s">
        <v>17</v>
      </c>
      <c r="F9" s="8" t="s">
        <v>18</v>
      </c>
      <c r="G9" s="8" t="s">
        <v>19</v>
      </c>
      <c r="H9" s="8" t="s">
        <v>20</v>
      </c>
      <c r="I9" s="8" t="s">
        <v>21</v>
      </c>
      <c r="J9" s="8" t="s">
        <v>21</v>
      </c>
      <c r="K9" s="85" t="s">
        <v>22</v>
      </c>
      <c r="L9" s="85" t="s">
        <v>21</v>
      </c>
      <c r="N9" s="1" t="s">
        <v>23</v>
      </c>
      <c r="O9" s="1" t="s">
        <v>24</v>
      </c>
      <c r="P9" s="1" t="s">
        <v>25</v>
      </c>
      <c r="Q9" s="1" t="s">
        <v>26</v>
      </c>
      <c r="R9" s="1" t="s">
        <v>27</v>
      </c>
    </row>
    <row r="10" spans="1:18" ht="18" customHeight="1" thickBot="1" x14ac:dyDescent="0.3">
      <c r="A10" s="91"/>
      <c r="B10" s="9"/>
      <c r="C10" s="9" t="s">
        <v>28</v>
      </c>
      <c r="D10" s="9" t="s">
        <v>29</v>
      </c>
      <c r="E10" s="9" t="s">
        <v>29</v>
      </c>
      <c r="F10" s="9" t="s">
        <v>30</v>
      </c>
      <c r="G10" s="9" t="s">
        <v>31</v>
      </c>
      <c r="H10" s="9" t="s">
        <v>28</v>
      </c>
      <c r="I10" s="9" t="s">
        <v>32</v>
      </c>
      <c r="J10" s="9" t="s">
        <v>33</v>
      </c>
      <c r="K10" s="85" t="s">
        <v>32</v>
      </c>
      <c r="L10" s="85" t="s">
        <v>33</v>
      </c>
      <c r="N10" s="1" t="s">
        <v>34</v>
      </c>
      <c r="O10" s="1" t="s">
        <v>35</v>
      </c>
      <c r="P10" s="1" t="s">
        <v>36</v>
      </c>
      <c r="Q10" s="1" t="s">
        <v>34</v>
      </c>
      <c r="R10" s="1" t="s">
        <v>34</v>
      </c>
    </row>
    <row r="11" spans="1:18" ht="18" customHeight="1" thickTop="1" thickBot="1" x14ac:dyDescent="0.3">
      <c r="A11" s="92"/>
      <c r="B11" s="7"/>
      <c r="C11" s="7"/>
      <c r="D11" s="7"/>
      <c r="E11" s="7"/>
      <c r="F11" s="7"/>
      <c r="G11" s="7" t="s">
        <v>28</v>
      </c>
      <c r="H11" s="7"/>
      <c r="I11" s="7"/>
      <c r="J11" s="7"/>
      <c r="K11" s="86"/>
      <c r="L11" s="86"/>
    </row>
    <row r="12" spans="1:18" ht="18" customHeight="1" thickBot="1" x14ac:dyDescent="0.3">
      <c r="A12" s="93">
        <v>1</v>
      </c>
      <c r="B12" s="42">
        <f>IF(Q12=1,[1]APR!B4*(9/5)+32,IF([1]APR!B4="","","M"))</f>
        <v>84.2</v>
      </c>
      <c r="C12" s="42">
        <f>IF(R12=1,[1]APR!C4*(9/5)+32,"")</f>
        <v>64.400000000000006</v>
      </c>
      <c r="D12" s="42">
        <f t="shared" ref="D12:D42" si="0">IF(N12=0,"",IF((N12&gt;65),(N12-65),0))</f>
        <v>9</v>
      </c>
      <c r="E12" s="42">
        <f t="shared" ref="E12:E42" si="1">IF(N12=0,"",IF((AND((N12&lt;65),(B12&lt;&gt;" "))),(65-N12),0))</f>
        <v>0</v>
      </c>
      <c r="F12" s="43">
        <f>IF(ISBLANK([1]APR!D4),"",[1]APR!D4)</f>
        <v>0</v>
      </c>
      <c r="G12" s="44" t="str">
        <f>IF([1]APR!J4="","",[1]APR!J4)</f>
        <v>N</v>
      </c>
      <c r="H12" s="45">
        <f>IF(ISBLANK([1]APR!E4),"",[1]APR!E4)</f>
        <v>0</v>
      </c>
      <c r="I12" s="44">
        <f>IF(ISBLANK([1]APR!F4),"",[1]APR!F4)</f>
        <v>190</v>
      </c>
      <c r="J12" s="42">
        <f>IF(ISBLANK([1]APR!G4),"",[1]APR!G4)</f>
        <v>15</v>
      </c>
      <c r="K12" s="86" t="str">
        <f>IF(ISBLANK([1]APR!H4),"",[1]APR!H4)</f>
        <v/>
      </c>
      <c r="L12" s="87" t="str">
        <f>IF(ISBLANK([1]APR!I4),"",[1]APR!I4)</f>
        <v/>
      </c>
      <c r="N12" s="1">
        <f t="shared" ref="N12:N42" si="2">ROUND(((B12+C12)/2),0)</f>
        <v>74</v>
      </c>
      <c r="O12" s="1">
        <f>IF((J12=O47),I12,0.04)</f>
        <v>0.04</v>
      </c>
      <c r="P12" s="1">
        <f t="shared" ref="P12:P42" si="3">IF((O12&gt;0),1,0)</f>
        <v>1</v>
      </c>
      <c r="Q12" s="1" t="b">
        <f>ISNUMBER([1]APR!B4)</f>
        <v>1</v>
      </c>
      <c r="R12" s="1" t="b">
        <f>ISNUMBER([1]APR!C4)</f>
        <v>1</v>
      </c>
    </row>
    <row r="13" spans="1:18" ht="18" customHeight="1" thickBot="1" x14ac:dyDescent="0.3">
      <c r="A13" s="94">
        <v>2</v>
      </c>
      <c r="B13" s="46">
        <f>IF(Q13=1,[1]APR!B5*(9/5)+32,IF([1]APR!B5="","","M"))</f>
        <v>82.4</v>
      </c>
      <c r="C13" s="46">
        <f>IF(R13=1,[1]APR!C5*(9/5)+32,"")</f>
        <v>66.2</v>
      </c>
      <c r="D13" s="46">
        <f t="shared" si="0"/>
        <v>9</v>
      </c>
      <c r="E13" s="46">
        <f t="shared" si="1"/>
        <v>0</v>
      </c>
      <c r="F13" s="53" t="str">
        <f>IF(ISBLANK([1]APR!D5),"",[1]APR!D5)</f>
        <v>T</v>
      </c>
      <c r="G13" s="54" t="str">
        <f>IF([1]APR!J5="","",[1]APR!J5)</f>
        <v>N</v>
      </c>
      <c r="H13" s="55">
        <f>IF(ISBLANK([1]APR!E5),"",[1]APR!E5)</f>
        <v>0</v>
      </c>
      <c r="I13" s="54">
        <f>IF(ISBLANK([1]APR!F5),"",[1]APR!F5)</f>
        <v>230</v>
      </c>
      <c r="J13" s="46">
        <f>IF(ISBLANK([1]APR!G5),"",[1]APR!G5)</f>
        <v>25</v>
      </c>
      <c r="K13" s="86" t="str">
        <f>IF(ISBLANK([1]APR!H5),"",[1]APR!H5)</f>
        <v/>
      </c>
      <c r="L13" s="87" t="str">
        <f>IF(ISBLANK([1]APR!I5),"",[1]APR!I5)</f>
        <v/>
      </c>
      <c r="N13" s="1">
        <f t="shared" si="2"/>
        <v>74</v>
      </c>
      <c r="O13" s="1">
        <f>IF((J13=O47),I13,0.04)</f>
        <v>0.04</v>
      </c>
      <c r="P13" s="1">
        <f t="shared" si="3"/>
        <v>1</v>
      </c>
      <c r="Q13" s="1" t="b">
        <f>ISNUMBER([1]APR!B5)</f>
        <v>1</v>
      </c>
      <c r="R13" s="1" t="b">
        <f>ISNUMBER([1]APR!C5)</f>
        <v>1</v>
      </c>
    </row>
    <row r="14" spans="1:18" ht="18" customHeight="1" thickBot="1" x14ac:dyDescent="0.3">
      <c r="A14" s="93">
        <v>3</v>
      </c>
      <c r="B14" s="42">
        <f>IF(Q14=1,[1]APR!B6*(9/5)+32,IF([1]APR!B6="","","M"))</f>
        <v>77</v>
      </c>
      <c r="C14" s="42">
        <f>IF(R14=1,[1]APR!C6*(9/5)+32,"")</f>
        <v>51.8</v>
      </c>
      <c r="D14" s="42">
        <f t="shared" si="0"/>
        <v>0</v>
      </c>
      <c r="E14" s="42">
        <f t="shared" si="1"/>
        <v>1</v>
      </c>
      <c r="F14" s="43">
        <f>IF(ISBLANK([1]APR!D6),"",[1]APR!D6)</f>
        <v>0.72</v>
      </c>
      <c r="G14" s="44" t="str">
        <f>IF([1]APR!J6="","",[1]APR!J6)</f>
        <v>Y</v>
      </c>
      <c r="H14" s="45">
        <f>IF(ISBLANK([1]APR!E6),"",[1]APR!E6)</f>
        <v>0</v>
      </c>
      <c r="I14" s="44">
        <f>IF(ISBLANK([1]APR!F6),"",[1]APR!F6)</f>
        <v>300</v>
      </c>
      <c r="J14" s="42">
        <f>IF(ISBLANK([1]APR!G6),"",[1]APR!G6)</f>
        <v>29</v>
      </c>
      <c r="K14" s="86" t="str">
        <f>IF(ISBLANK([1]APR!H6),"",[1]APR!H6)</f>
        <v/>
      </c>
      <c r="L14" s="87" t="str">
        <f>IF(ISBLANK([1]APR!I6),"",[1]APR!I6)</f>
        <v/>
      </c>
      <c r="N14" s="1">
        <f t="shared" si="2"/>
        <v>64</v>
      </c>
      <c r="O14" s="1">
        <f>IF((J14=O47),I14,0.04)</f>
        <v>0.04</v>
      </c>
      <c r="P14" s="1">
        <f t="shared" si="3"/>
        <v>1</v>
      </c>
      <c r="Q14" s="1" t="b">
        <f>ISNUMBER([1]APR!B6)</f>
        <v>1</v>
      </c>
      <c r="R14" s="1" t="b">
        <f>ISNUMBER([1]APR!C6)</f>
        <v>1</v>
      </c>
    </row>
    <row r="15" spans="1:18" ht="18" customHeight="1" thickBot="1" x14ac:dyDescent="0.3">
      <c r="A15" s="94">
        <v>4</v>
      </c>
      <c r="B15" s="46">
        <f>IF(Q15=1,[1]APR!B7*(9/5)+32,IF([1]APR!B7="","","M"))</f>
        <v>69.800000000000011</v>
      </c>
      <c r="C15" s="46">
        <f>IF(R15=1,[1]APR!C7*(9/5)+32,"")</f>
        <v>42.8</v>
      </c>
      <c r="D15" s="46">
        <f t="shared" si="0"/>
        <v>0</v>
      </c>
      <c r="E15" s="46">
        <f t="shared" si="1"/>
        <v>9</v>
      </c>
      <c r="F15" s="53">
        <f>IF(ISBLANK([1]APR!D7),"",[1]APR!D7)</f>
        <v>0</v>
      </c>
      <c r="G15" s="54" t="str">
        <f>IF([1]APR!J7="","",[1]APR!J7)</f>
        <v>N</v>
      </c>
      <c r="H15" s="55">
        <f>IF(ISBLANK([1]APR!E7),"",[1]APR!E7)</f>
        <v>0</v>
      </c>
      <c r="I15" s="54">
        <f>IF(ISBLANK([1]APR!F7),"",[1]APR!F7)</f>
        <v>280</v>
      </c>
      <c r="J15" s="46">
        <f>IF(ISBLANK([1]APR!G7),"",[1]APR!G7)</f>
        <v>19</v>
      </c>
      <c r="K15" s="86" t="str">
        <f>IF(ISBLANK([1]APR!H7),"",[1]APR!H7)</f>
        <v/>
      </c>
      <c r="L15" s="87" t="str">
        <f>IF(ISBLANK([1]APR!I7),"",[1]APR!I7)</f>
        <v/>
      </c>
      <c r="N15" s="1">
        <f t="shared" si="2"/>
        <v>56</v>
      </c>
      <c r="O15" s="1">
        <f>IF((J15=O47),I15,0.04)</f>
        <v>0.04</v>
      </c>
      <c r="P15" s="1">
        <f t="shared" si="3"/>
        <v>1</v>
      </c>
      <c r="Q15" s="1" t="b">
        <f>ISNUMBER([1]APR!B7)</f>
        <v>1</v>
      </c>
      <c r="R15" s="1" t="b">
        <f>ISNUMBER([1]APR!C7)</f>
        <v>1</v>
      </c>
    </row>
    <row r="16" spans="1:18" ht="18" customHeight="1" thickBot="1" x14ac:dyDescent="0.3">
      <c r="A16" s="93">
        <v>5</v>
      </c>
      <c r="B16" s="42">
        <f>IF(Q16=1,[1]APR!B8*(9/5)+32,IF([1]APR!B8="","","M"))</f>
        <v>75.2</v>
      </c>
      <c r="C16" s="42">
        <f>IF(R16=1,[1]APR!C8*(9/5)+32,"")</f>
        <v>41</v>
      </c>
      <c r="D16" s="42">
        <f t="shared" si="0"/>
        <v>0</v>
      </c>
      <c r="E16" s="42">
        <f t="shared" si="1"/>
        <v>7</v>
      </c>
      <c r="F16" s="43">
        <f>IF(ISBLANK([1]APR!D8),"",[1]APR!D8)</f>
        <v>0</v>
      </c>
      <c r="G16" s="44" t="str">
        <f>IF([1]APR!J8="","",[1]APR!J8)</f>
        <v>N</v>
      </c>
      <c r="H16" s="45">
        <f>IF(ISBLANK([1]APR!E8),"",[1]APR!E8)</f>
        <v>0</v>
      </c>
      <c r="I16" s="44">
        <f>IF(ISBLANK([1]APR!F8),"",[1]APR!F8)</f>
        <v>310</v>
      </c>
      <c r="J16" s="42">
        <f>IF(ISBLANK([1]APR!G8),"",[1]APR!G8)</f>
        <v>18</v>
      </c>
      <c r="K16" s="86" t="str">
        <f>IF(ISBLANK([1]APR!H8),"",[1]APR!H8)</f>
        <v/>
      </c>
      <c r="L16" s="87" t="str">
        <f>IF(ISBLANK([1]APR!I8),"",[1]APR!I8)</f>
        <v/>
      </c>
      <c r="N16" s="1">
        <f t="shared" si="2"/>
        <v>58</v>
      </c>
      <c r="O16" s="1">
        <f>IF((J16=O47),I16,0.04)</f>
        <v>0.04</v>
      </c>
      <c r="P16" s="1">
        <f t="shared" si="3"/>
        <v>1</v>
      </c>
      <c r="Q16" s="1" t="b">
        <f>ISNUMBER([1]APR!B8)</f>
        <v>1</v>
      </c>
      <c r="R16" s="1" t="b">
        <f>ISNUMBER([1]APR!C8)</f>
        <v>1</v>
      </c>
    </row>
    <row r="17" spans="1:18" ht="18" customHeight="1" thickBot="1" x14ac:dyDescent="0.3">
      <c r="A17" s="94">
        <v>6</v>
      </c>
      <c r="B17" s="46">
        <f>IF(Q17=1,[1]APR!B9*(9/5)+32,IF([1]APR!B9="","","M"))</f>
        <v>73.400000000000006</v>
      </c>
      <c r="C17" s="46">
        <f>IF(R17=1,[1]APR!C9*(9/5)+32,"")</f>
        <v>44.6</v>
      </c>
      <c r="D17" s="46">
        <f t="shared" si="0"/>
        <v>0</v>
      </c>
      <c r="E17" s="46">
        <f t="shared" si="1"/>
        <v>6</v>
      </c>
      <c r="F17" s="53">
        <f>IF(ISBLANK([1]APR!D9),"",[1]APR!D9)</f>
        <v>0</v>
      </c>
      <c r="G17" s="54" t="str">
        <f>IF([1]APR!J9="","",[1]APR!J9)</f>
        <v>N</v>
      </c>
      <c r="H17" s="55">
        <f>IF(ISBLANK([1]APR!E9),"",[1]APR!E9)</f>
        <v>0</v>
      </c>
      <c r="I17" s="54">
        <f>IF(ISBLANK([1]APR!F9),"",[1]APR!F9)</f>
        <v>300</v>
      </c>
      <c r="J17" s="46">
        <f>IF(ISBLANK([1]APR!G9),"",[1]APR!G9)</f>
        <v>13</v>
      </c>
      <c r="K17" s="86" t="str">
        <f>IF(ISBLANK([1]APR!H9),"",[1]APR!H9)</f>
        <v/>
      </c>
      <c r="L17" s="87" t="str">
        <f>IF(ISBLANK([1]APR!I9),"",[1]APR!I9)</f>
        <v/>
      </c>
      <c r="N17" s="1">
        <f t="shared" si="2"/>
        <v>59</v>
      </c>
      <c r="O17" s="1">
        <f>IF((J17=O47),I17,0.04)</f>
        <v>0.04</v>
      </c>
      <c r="P17" s="1">
        <f t="shared" si="3"/>
        <v>1</v>
      </c>
      <c r="Q17" s="1" t="b">
        <f>ISNUMBER([1]APR!B9)</f>
        <v>1</v>
      </c>
      <c r="R17" s="1" t="b">
        <f>ISNUMBER([1]APR!C9)</f>
        <v>1</v>
      </c>
    </row>
    <row r="18" spans="1:18" ht="18" customHeight="1" thickBot="1" x14ac:dyDescent="0.3">
      <c r="A18" s="93">
        <v>7</v>
      </c>
      <c r="B18" s="42">
        <f>IF(Q18=1,[1]APR!B10*(9/5)+32,IF([1]APR!B10="","","M"))</f>
        <v>78.800000000000011</v>
      </c>
      <c r="C18" s="42">
        <f>IF(R18=1,[1]APR!C10*(9/5)+32,"")</f>
        <v>42.8</v>
      </c>
      <c r="D18" s="42">
        <f t="shared" si="0"/>
        <v>0</v>
      </c>
      <c r="E18" s="42">
        <f t="shared" si="1"/>
        <v>4</v>
      </c>
      <c r="F18" s="43">
        <f>IF(ISBLANK([1]APR!D10),"",[1]APR!D10)</f>
        <v>0</v>
      </c>
      <c r="G18" s="44" t="str">
        <f>IF([1]APR!J10="","",[1]APR!J10)</f>
        <v>N</v>
      </c>
      <c r="H18" s="45">
        <f>IF(ISBLANK([1]APR!E10),"",[1]APR!E10)</f>
        <v>0</v>
      </c>
      <c r="I18" s="44">
        <f>IF(ISBLANK([1]APR!F10),"",[1]APR!F10)</f>
        <v>160</v>
      </c>
      <c r="J18" s="42">
        <f>IF(ISBLANK([1]APR!G10),"",[1]APR!G10)</f>
        <v>12</v>
      </c>
      <c r="K18" s="86" t="str">
        <f>IF(ISBLANK([1]APR!H10),"",[1]APR!H10)</f>
        <v/>
      </c>
      <c r="L18" s="87" t="str">
        <f>IF(ISBLANK([1]APR!I10),"",[1]APR!I10)</f>
        <v/>
      </c>
      <c r="N18" s="1">
        <f t="shared" si="2"/>
        <v>61</v>
      </c>
      <c r="O18" s="1">
        <f>IF((J18=O47),I18,0.04)</f>
        <v>0.04</v>
      </c>
      <c r="P18" s="1">
        <f t="shared" si="3"/>
        <v>1</v>
      </c>
      <c r="Q18" s="1" t="b">
        <f>ISNUMBER([1]APR!B10)</f>
        <v>1</v>
      </c>
      <c r="R18" s="1" t="b">
        <f>ISNUMBER([1]APR!C10)</f>
        <v>1</v>
      </c>
    </row>
    <row r="19" spans="1:18" ht="18" customHeight="1" thickBot="1" x14ac:dyDescent="0.3">
      <c r="A19" s="94">
        <v>8</v>
      </c>
      <c r="B19" s="46">
        <f>IF(Q19=1,[1]APR!B11*(9/5)+32,IF([1]APR!B11="","","M"))</f>
        <v>80.599999999999994</v>
      </c>
      <c r="C19" s="46">
        <f>IF(R19=1,[1]APR!C11*(9/5)+32,"")</f>
        <v>53.6</v>
      </c>
      <c r="D19" s="46">
        <f t="shared" si="0"/>
        <v>2</v>
      </c>
      <c r="E19" s="46">
        <f t="shared" si="1"/>
        <v>0</v>
      </c>
      <c r="F19" s="53">
        <f>IF(ISBLANK([1]APR!D11),"",[1]APR!D11)</f>
        <v>0</v>
      </c>
      <c r="G19" s="54" t="str">
        <f>IF([1]APR!J11="","",[1]APR!J11)</f>
        <v>N</v>
      </c>
      <c r="H19" s="55">
        <f>IF(ISBLANK([1]APR!E11),"",[1]APR!E11)</f>
        <v>0</v>
      </c>
      <c r="I19" s="54">
        <f>IF(ISBLANK([1]APR!F11),"",[1]APR!F11)</f>
        <v>170</v>
      </c>
      <c r="J19" s="46">
        <f>IF(ISBLANK([1]APR!G11),"",[1]APR!G11)</f>
        <v>16</v>
      </c>
      <c r="K19" s="86" t="str">
        <f>IF(ISBLANK([1]APR!H11),"",[1]APR!H11)</f>
        <v/>
      </c>
      <c r="L19" s="87" t="str">
        <f>IF(ISBLANK([1]APR!I11),"",[1]APR!I11)</f>
        <v/>
      </c>
      <c r="N19" s="1">
        <f t="shared" si="2"/>
        <v>67</v>
      </c>
      <c r="O19" s="1">
        <f>IF((J19=O47),I19,0.04)</f>
        <v>0.04</v>
      </c>
      <c r="P19" s="1">
        <f t="shared" si="3"/>
        <v>1</v>
      </c>
      <c r="Q19" s="1" t="b">
        <f>ISNUMBER([1]APR!B11)</f>
        <v>1</v>
      </c>
      <c r="R19" s="1" t="b">
        <f>ISNUMBER([1]APR!C11)</f>
        <v>1</v>
      </c>
    </row>
    <row r="20" spans="1:18" ht="18" customHeight="1" thickBot="1" x14ac:dyDescent="0.3">
      <c r="A20" s="93">
        <v>9</v>
      </c>
      <c r="B20" s="42">
        <f>IF(Q20=1,[1]APR!B12*(9/5)+32,IF([1]APR!B12="","","M"))</f>
        <v>77</v>
      </c>
      <c r="C20" s="42">
        <f>IF(R20=1,[1]APR!C12*(9/5)+32,"")</f>
        <v>60.8</v>
      </c>
      <c r="D20" s="42">
        <f t="shared" si="0"/>
        <v>4</v>
      </c>
      <c r="E20" s="42">
        <f t="shared" si="1"/>
        <v>0</v>
      </c>
      <c r="F20" s="43">
        <f>IF(ISBLANK([1]APR!D12),"",[1]APR!D12)</f>
        <v>0</v>
      </c>
      <c r="G20" s="44" t="str">
        <f>IF([1]APR!J12="","",[1]APR!J12)</f>
        <v>N</v>
      </c>
      <c r="H20" s="45">
        <f>IF(ISBLANK([1]APR!E12),"",[1]APR!E12)</f>
        <v>0</v>
      </c>
      <c r="I20" s="44">
        <f>IF(ISBLANK([1]APR!F12),"",[1]APR!F12)</f>
        <v>160</v>
      </c>
      <c r="J20" s="42">
        <f>IF(ISBLANK([1]APR!G12),"",[1]APR!G12)</f>
        <v>21</v>
      </c>
      <c r="K20" s="86" t="str">
        <f>IF(ISBLANK([1]APR!H12),"",[1]APR!H12)</f>
        <v/>
      </c>
      <c r="L20" s="87" t="str">
        <f>IF(ISBLANK([1]APR!I12),"",[1]APR!I12)</f>
        <v/>
      </c>
      <c r="N20" s="1">
        <f t="shared" si="2"/>
        <v>69</v>
      </c>
      <c r="O20" s="1">
        <f>IF((J20=O47),I20,0.04)</f>
        <v>0.04</v>
      </c>
      <c r="P20" s="1">
        <f t="shared" si="3"/>
        <v>1</v>
      </c>
      <c r="Q20" s="1" t="b">
        <f>ISNUMBER([1]APR!B12)</f>
        <v>1</v>
      </c>
      <c r="R20" s="1" t="b">
        <f>ISNUMBER([1]APR!C12)</f>
        <v>1</v>
      </c>
    </row>
    <row r="21" spans="1:18" ht="18" customHeight="1" thickBot="1" x14ac:dyDescent="0.3">
      <c r="A21" s="94">
        <v>10</v>
      </c>
      <c r="B21" s="46">
        <f>IF(Q21=1,[1]APR!B13*(9/5)+32,IF([1]APR!B13="","","M"))</f>
        <v>77</v>
      </c>
      <c r="C21" s="46">
        <f>IF(R21=1,[1]APR!C13*(9/5)+32,"")</f>
        <v>62.6</v>
      </c>
      <c r="D21" s="46">
        <f t="shared" si="0"/>
        <v>5</v>
      </c>
      <c r="E21" s="46">
        <f t="shared" si="1"/>
        <v>0</v>
      </c>
      <c r="F21" s="53">
        <f>IF(ISBLANK([1]APR!D13),"",[1]APR!D13)</f>
        <v>2.81</v>
      </c>
      <c r="G21" s="54" t="str">
        <f>IF([1]APR!J13="","",[1]APR!J13)</f>
        <v>Y</v>
      </c>
      <c r="H21" s="55">
        <f>IF(ISBLANK([1]APR!E13),"",[1]APR!E13)</f>
        <v>0</v>
      </c>
      <c r="I21" s="54">
        <f>IF(ISBLANK([1]APR!F13),"",[1]APR!F13)</f>
        <v>80</v>
      </c>
      <c r="J21" s="46">
        <f>IF(ISBLANK([1]APR!G13),"",[1]APR!G13)</f>
        <v>29</v>
      </c>
      <c r="K21" s="86" t="str">
        <f>IF(ISBLANK([1]APR!H13),"",[1]APR!H13)</f>
        <v/>
      </c>
      <c r="L21" s="87" t="str">
        <f>IF(ISBLANK([1]APR!I13),"",[1]APR!I13)</f>
        <v/>
      </c>
      <c r="N21" s="1">
        <f t="shared" si="2"/>
        <v>70</v>
      </c>
      <c r="O21" s="1">
        <f>IF((J21=O47),I21,0.04)</f>
        <v>0.04</v>
      </c>
      <c r="P21" s="1">
        <f t="shared" si="3"/>
        <v>1</v>
      </c>
      <c r="Q21" s="1" t="b">
        <f>ISNUMBER([1]APR!B13)</f>
        <v>1</v>
      </c>
      <c r="R21" s="1" t="b">
        <f>ISNUMBER([1]APR!C13)</f>
        <v>1</v>
      </c>
    </row>
    <row r="22" spans="1:18" ht="18" customHeight="1" thickBot="1" x14ac:dyDescent="0.3">
      <c r="A22" s="93">
        <v>11</v>
      </c>
      <c r="B22" s="42">
        <f>IF(Q22=1,[1]APR!B14*(9/5)+32,IF([1]APR!B14="","","M"))</f>
        <v>73.400000000000006</v>
      </c>
      <c r="C22" s="42">
        <f>IF(R22=1,[1]APR!C14*(9/5)+32,"")</f>
        <v>51.8</v>
      </c>
      <c r="D22" s="42">
        <f t="shared" si="0"/>
        <v>0</v>
      </c>
      <c r="E22" s="42">
        <f t="shared" si="1"/>
        <v>2</v>
      </c>
      <c r="F22" s="43" t="str">
        <f>IF(ISBLANK([1]APR!D14),"",[1]APR!D14)</f>
        <v>T</v>
      </c>
      <c r="G22" s="44" t="str">
        <f>IF([1]APR!J14="","",[1]APR!J14)</f>
        <v>N</v>
      </c>
      <c r="H22" s="45">
        <f>IF(ISBLANK([1]APR!E14),"",[1]APR!E14)</f>
        <v>0</v>
      </c>
      <c r="I22" s="44">
        <f>IF(ISBLANK([1]APR!F14),"",[1]APR!F14)</f>
        <v>280</v>
      </c>
      <c r="J22" s="42">
        <f>IF(ISBLANK([1]APR!G14),"",[1]APR!G14)</f>
        <v>33</v>
      </c>
      <c r="K22" s="86" t="str">
        <f>IF(ISBLANK([1]APR!H14),"",[1]APR!H14)</f>
        <v/>
      </c>
      <c r="L22" s="87" t="str">
        <f>IF(ISBLANK([1]APR!I14),"",[1]APR!I14)</f>
        <v/>
      </c>
      <c r="N22" s="1">
        <f t="shared" si="2"/>
        <v>63</v>
      </c>
      <c r="O22" s="1">
        <f>IF((J22=O47),I22,0.04)</f>
        <v>280</v>
      </c>
      <c r="P22" s="1">
        <f t="shared" si="3"/>
        <v>1</v>
      </c>
      <c r="Q22" s="1" t="b">
        <f>ISNUMBER([1]APR!B14)</f>
        <v>1</v>
      </c>
      <c r="R22" s="1" t="b">
        <f>ISNUMBER([1]APR!C14)</f>
        <v>1</v>
      </c>
    </row>
    <row r="23" spans="1:18" ht="18" customHeight="1" thickBot="1" x14ac:dyDescent="0.3">
      <c r="A23" s="94">
        <v>12</v>
      </c>
      <c r="B23" s="46">
        <f>IF(Q23=1,[1]APR!B15*(9/5)+32,IF([1]APR!B15="","","M"))</f>
        <v>75.2</v>
      </c>
      <c r="C23" s="46">
        <f>IF(R23=1,[1]APR!C15*(9/5)+32,"")</f>
        <v>48.2</v>
      </c>
      <c r="D23" s="46">
        <f t="shared" si="0"/>
        <v>0</v>
      </c>
      <c r="E23" s="46">
        <f t="shared" si="1"/>
        <v>3</v>
      </c>
      <c r="F23" s="53">
        <f>IF(ISBLANK([1]APR!D15),"",[1]APR!D15)</f>
        <v>0</v>
      </c>
      <c r="G23" s="54" t="str">
        <f>IF([1]APR!J15="","",[1]APR!J15)</f>
        <v>N</v>
      </c>
      <c r="H23" s="55">
        <f>IF(ISBLANK([1]APR!E15),"",[1]APR!E15)</f>
        <v>0</v>
      </c>
      <c r="I23" s="54">
        <f>IF(ISBLANK([1]APR!F15),"",[1]APR!F15)</f>
        <v>320</v>
      </c>
      <c r="J23" s="46">
        <f>IF(ISBLANK([1]APR!G15),"",[1]APR!G15)</f>
        <v>24</v>
      </c>
      <c r="K23" s="86" t="str">
        <f>IF(ISBLANK([1]APR!H15),"",[1]APR!H15)</f>
        <v/>
      </c>
      <c r="L23" s="87" t="str">
        <f>IF(ISBLANK([1]APR!I15),"",[1]APR!I15)</f>
        <v/>
      </c>
      <c r="N23" s="1">
        <f t="shared" si="2"/>
        <v>62</v>
      </c>
      <c r="O23" s="1">
        <f>IF((J23=O47),I23,0.04)</f>
        <v>0.04</v>
      </c>
      <c r="P23" s="1">
        <f t="shared" si="3"/>
        <v>1</v>
      </c>
      <c r="Q23" s="1" t="b">
        <f>ISNUMBER([1]APR!B15)</f>
        <v>1</v>
      </c>
      <c r="R23" s="1" t="b">
        <f>ISNUMBER([1]APR!C15)</f>
        <v>1</v>
      </c>
    </row>
    <row r="24" spans="1:18" ht="18" customHeight="1" thickBot="1" x14ac:dyDescent="0.3">
      <c r="A24" s="93">
        <v>13</v>
      </c>
      <c r="B24" s="42">
        <f>IF(Q24=1,[1]APR!B16*(9/5)+32,IF([1]APR!B16="","","M"))</f>
        <v>80.599999999999994</v>
      </c>
      <c r="C24" s="42">
        <f>IF(R24=1,[1]APR!C16*(9/5)+32,"")</f>
        <v>44.6</v>
      </c>
      <c r="D24" s="42">
        <f t="shared" si="0"/>
        <v>0</v>
      </c>
      <c r="E24" s="42">
        <f t="shared" si="1"/>
        <v>2</v>
      </c>
      <c r="F24" s="43">
        <f>IF(ISBLANK([1]APR!D16),"",[1]APR!D16)</f>
        <v>0</v>
      </c>
      <c r="G24" s="44" t="str">
        <f>IF([1]APR!J16="","",[1]APR!J16)</f>
        <v>N</v>
      </c>
      <c r="H24" s="45">
        <f>IF(ISBLANK([1]APR!E16),"",[1]APR!E16)</f>
        <v>0</v>
      </c>
      <c r="I24" s="44">
        <f>IF(ISBLANK([1]APR!F16),"",[1]APR!F16)</f>
        <v>310</v>
      </c>
      <c r="J24" s="42">
        <f>IF(ISBLANK([1]APR!G16),"",[1]APR!G16)</f>
        <v>12</v>
      </c>
      <c r="K24" s="86" t="str">
        <f>IF(ISBLANK([1]APR!H16),"",[1]APR!H16)</f>
        <v/>
      </c>
      <c r="L24" s="87" t="str">
        <f>IF(ISBLANK([1]APR!I16),"",[1]APR!I16)</f>
        <v/>
      </c>
      <c r="N24" s="1">
        <f t="shared" si="2"/>
        <v>63</v>
      </c>
      <c r="O24" s="1">
        <f>IF((J24=O47),I24,0.04)</f>
        <v>0.04</v>
      </c>
      <c r="P24" s="1">
        <f t="shared" si="3"/>
        <v>1</v>
      </c>
      <c r="Q24" s="1" t="b">
        <f>ISNUMBER([1]APR!B16)</f>
        <v>1</v>
      </c>
      <c r="R24" s="1" t="b">
        <f>ISNUMBER([1]APR!C16)</f>
        <v>1</v>
      </c>
    </row>
    <row r="25" spans="1:18" ht="18" customHeight="1" thickBot="1" x14ac:dyDescent="0.3">
      <c r="A25" s="94">
        <v>14</v>
      </c>
      <c r="B25" s="46">
        <f>IF(Q25=1,[1]APR!B17*(9/5)+32,IF([1]APR!B17="","","M"))</f>
        <v>84.2</v>
      </c>
      <c r="C25" s="46">
        <f>IF(R25=1,[1]APR!C17*(9/5)+32,"")</f>
        <v>50</v>
      </c>
      <c r="D25" s="46">
        <f t="shared" si="0"/>
        <v>2</v>
      </c>
      <c r="E25" s="46">
        <f t="shared" si="1"/>
        <v>0</v>
      </c>
      <c r="F25" s="53">
        <f>IF(ISBLANK([1]APR!D17),"",[1]APR!D17)</f>
        <v>0</v>
      </c>
      <c r="G25" s="54" t="str">
        <f>IF([1]APR!J17="","",[1]APR!J17)</f>
        <v>N</v>
      </c>
      <c r="H25" s="55">
        <f>IF(ISBLANK([1]APR!E17),"",[1]APR!E17)</f>
        <v>0</v>
      </c>
      <c r="I25" s="54">
        <f>IF(ISBLANK([1]APR!F17),"",[1]APR!F17)</f>
        <v>230</v>
      </c>
      <c r="J25" s="46">
        <f>IF(ISBLANK([1]APR!G17),"",[1]APR!G17)</f>
        <v>17</v>
      </c>
      <c r="K25" s="86" t="str">
        <f>IF(ISBLANK([1]APR!H17),"",[1]APR!H17)</f>
        <v/>
      </c>
      <c r="L25" s="87" t="str">
        <f>IF(ISBLANK([1]APR!I17),"",[1]APR!I17)</f>
        <v/>
      </c>
      <c r="N25" s="1">
        <f t="shared" si="2"/>
        <v>67</v>
      </c>
      <c r="O25" s="1">
        <f>IF((J25=O47),I25,0.04)</f>
        <v>0.04</v>
      </c>
      <c r="P25" s="1">
        <f t="shared" si="3"/>
        <v>1</v>
      </c>
      <c r="Q25" s="1" t="b">
        <f>ISNUMBER([1]APR!B17)</f>
        <v>1</v>
      </c>
      <c r="R25" s="1" t="b">
        <f>ISNUMBER([1]APR!C17)</f>
        <v>1</v>
      </c>
    </row>
    <row r="26" spans="1:18" ht="18" customHeight="1" thickBot="1" x14ac:dyDescent="0.3">
      <c r="A26" s="93">
        <v>15</v>
      </c>
      <c r="B26" s="42">
        <f>IF(Q26=1,[1]APR!B18*(9/5)+32,IF([1]APR!B18="","","M"))</f>
        <v>84.2</v>
      </c>
      <c r="C26" s="42">
        <f>IF(R26=1,[1]APR!C18*(9/5)+32,"")</f>
        <v>51.8</v>
      </c>
      <c r="D26" s="42">
        <f t="shared" si="0"/>
        <v>3</v>
      </c>
      <c r="E26" s="42">
        <f t="shared" si="1"/>
        <v>0</v>
      </c>
      <c r="F26" s="43">
        <f>IF(ISBLANK([1]APR!D18),"",[1]APR!D18)</f>
        <v>0</v>
      </c>
      <c r="G26" s="44" t="str">
        <f>IF([1]APR!J18="","",[1]APR!J18)</f>
        <v>N</v>
      </c>
      <c r="H26" s="45">
        <f>IF(ISBLANK([1]APR!E18),"",[1]APR!E18)</f>
        <v>0</v>
      </c>
      <c r="I26" s="44">
        <f>IF(ISBLANK([1]APR!F18),"",[1]APR!F18)</f>
        <v>160</v>
      </c>
      <c r="J26" s="42">
        <f>IF(ISBLANK([1]APR!G18),"",[1]APR!G18)</f>
        <v>15</v>
      </c>
      <c r="K26" s="86" t="str">
        <f>IF(ISBLANK([1]APR!H18),"",[1]APR!H18)</f>
        <v/>
      </c>
      <c r="L26" s="87" t="str">
        <f>IF(ISBLANK([1]APR!I18),"",[1]APR!I18)</f>
        <v/>
      </c>
      <c r="N26" s="1">
        <f t="shared" si="2"/>
        <v>68</v>
      </c>
      <c r="O26" s="1">
        <f>IF((J26=O47),I26,0.04)</f>
        <v>0.04</v>
      </c>
      <c r="P26" s="1">
        <f t="shared" si="3"/>
        <v>1</v>
      </c>
      <c r="Q26" s="1" t="b">
        <f>ISNUMBER([1]APR!B18)</f>
        <v>1</v>
      </c>
      <c r="R26" s="1" t="b">
        <f>ISNUMBER([1]APR!C18)</f>
        <v>1</v>
      </c>
    </row>
    <row r="27" spans="1:18" ht="18" customHeight="1" thickBot="1" x14ac:dyDescent="0.3">
      <c r="A27" s="94">
        <v>16</v>
      </c>
      <c r="B27" s="97">
        <f>IF(Q27=1,[1]APR!B19*(9/5)+32,IF([1]APR!B19="","","M"))</f>
        <v>84.2</v>
      </c>
      <c r="C27" s="97">
        <f>IF(R27=1,[1]APR!C19*(9/5)+32,"")</f>
        <v>59</v>
      </c>
      <c r="D27" s="97">
        <f t="shared" si="0"/>
        <v>7</v>
      </c>
      <c r="E27" s="97">
        <f t="shared" si="1"/>
        <v>0</v>
      </c>
      <c r="F27" s="98">
        <f>IF(ISBLANK([1]APR!D19),"",[1]APR!D19)</f>
        <v>0</v>
      </c>
      <c r="G27" s="99" t="str">
        <f>IF([1]APR!J19="","",[1]APR!J19)</f>
        <v>N</v>
      </c>
      <c r="H27" s="100">
        <f>IF(ISBLANK([1]APR!E19),"",[1]APR!E19)</f>
        <v>0</v>
      </c>
      <c r="I27" s="99">
        <f>IF(ISBLANK([1]APR!F19),"",[1]APR!F19)</f>
        <v>140</v>
      </c>
      <c r="J27" s="97">
        <f>IF(ISBLANK([1]APR!G19),"",[1]APR!G19)</f>
        <v>14</v>
      </c>
      <c r="K27" s="86" t="str">
        <f>IF(ISBLANK([1]APR!H19),"",[1]APR!H19)</f>
        <v/>
      </c>
      <c r="L27" s="87" t="str">
        <f>IF(ISBLANK([1]APR!I19),"",[1]APR!I19)</f>
        <v/>
      </c>
      <c r="N27" s="1">
        <f t="shared" si="2"/>
        <v>72</v>
      </c>
      <c r="O27" s="1">
        <f>IF((J27=O47),I27,0.04)</f>
        <v>0.04</v>
      </c>
      <c r="P27" s="1">
        <f t="shared" si="3"/>
        <v>1</v>
      </c>
      <c r="Q27" s="1" t="b">
        <f>ISNUMBER([1]APR!B19)</f>
        <v>1</v>
      </c>
      <c r="R27" s="1" t="b">
        <f>ISNUMBER([1]APR!C19)</f>
        <v>1</v>
      </c>
    </row>
    <row r="28" spans="1:18" ht="18" customHeight="1" thickBot="1" x14ac:dyDescent="0.3">
      <c r="A28" s="93">
        <v>17</v>
      </c>
      <c r="B28" s="42">
        <f>IF(Q28=1,[1]APR!B20*(9/5)+32,IF([1]APR!B20="","","M"))</f>
        <v>86</v>
      </c>
      <c r="C28" s="42">
        <f>IF(R28=1,[1]APR!C20*(9/5)+32,"")</f>
        <v>60.8</v>
      </c>
      <c r="D28" s="42">
        <f t="shared" si="0"/>
        <v>8</v>
      </c>
      <c r="E28" s="42">
        <f t="shared" si="1"/>
        <v>0</v>
      </c>
      <c r="F28" s="43">
        <f>IF(ISBLANK([1]APR!D20),"",[1]APR!D20)</f>
        <v>0</v>
      </c>
      <c r="G28" s="44" t="str">
        <f>IF([1]APR!J20="","",[1]APR!J20)</f>
        <v>N</v>
      </c>
      <c r="H28" s="45">
        <f>IF(ISBLANK([1]APR!E20),"",[1]APR!E20)</f>
        <v>0</v>
      </c>
      <c r="I28" s="44">
        <f>IF(ISBLANK([1]APR!F20),"",[1]APR!F20)</f>
        <v>220</v>
      </c>
      <c r="J28" s="42">
        <f>IF(ISBLANK([1]APR!G20),"",[1]APR!G20)</f>
        <v>18</v>
      </c>
      <c r="K28" s="86" t="str">
        <f>IF(ISBLANK([1]APR!H20),"",[1]APR!H20)</f>
        <v/>
      </c>
      <c r="L28" s="87" t="str">
        <f>IF(ISBLANK([1]APR!I20),"",[1]APR!I20)</f>
        <v/>
      </c>
      <c r="N28" s="1">
        <f t="shared" si="2"/>
        <v>73</v>
      </c>
      <c r="O28" s="1">
        <f>IF((J28=O47),I28,0.04)</f>
        <v>0.04</v>
      </c>
      <c r="P28" s="1">
        <f t="shared" si="3"/>
        <v>1</v>
      </c>
      <c r="Q28" s="1" t="b">
        <f>ISNUMBER([1]APR!B20)</f>
        <v>1</v>
      </c>
      <c r="R28" s="1" t="b">
        <f>ISNUMBER([1]APR!C20)</f>
        <v>1</v>
      </c>
    </row>
    <row r="29" spans="1:18" ht="18" customHeight="1" thickBot="1" x14ac:dyDescent="0.3">
      <c r="A29" s="94">
        <v>18</v>
      </c>
      <c r="B29" s="97">
        <f>IF(Q29=1,[1]APR!B21*(9/5)+32,IF([1]APR!B21="","","M"))</f>
        <v>80.599999999999994</v>
      </c>
      <c r="C29" s="97">
        <f>IF(R29=1,[1]APR!C21*(9/5)+32,"")</f>
        <v>62.6</v>
      </c>
      <c r="D29" s="97">
        <f t="shared" si="0"/>
        <v>7</v>
      </c>
      <c r="E29" s="97">
        <f t="shared" si="1"/>
        <v>0</v>
      </c>
      <c r="F29" s="98">
        <f>IF(ISBLANK([1]APR!D21),"",[1]APR!D21)</f>
        <v>0</v>
      </c>
      <c r="G29" s="99" t="str">
        <f>IF([1]APR!J21="","",[1]APR!J21)</f>
        <v>N</v>
      </c>
      <c r="H29" s="100">
        <f>IF(ISBLANK([1]APR!E21),"",[1]APR!E21)</f>
        <v>0</v>
      </c>
      <c r="I29" s="99">
        <f>IF(ISBLANK([1]APR!F21),"",[1]APR!F21)</f>
        <v>130</v>
      </c>
      <c r="J29" s="97">
        <f>IF(ISBLANK([1]APR!G21),"",[1]APR!G21)</f>
        <v>12</v>
      </c>
      <c r="K29" s="86" t="str">
        <f>IF(ISBLANK([1]APR!H21),"",[1]APR!H21)</f>
        <v/>
      </c>
      <c r="L29" s="87" t="str">
        <f>IF(ISBLANK([1]APR!I21),"",[1]APR!I21)</f>
        <v/>
      </c>
      <c r="N29" s="1">
        <f t="shared" si="2"/>
        <v>72</v>
      </c>
      <c r="O29" s="1">
        <f>IF((J29=O47),I29,0.04)</f>
        <v>0.04</v>
      </c>
      <c r="P29" s="1">
        <f t="shared" si="3"/>
        <v>1</v>
      </c>
      <c r="Q29" s="1" t="b">
        <f>ISNUMBER([1]APR!B21)</f>
        <v>1</v>
      </c>
      <c r="R29" s="1" t="b">
        <f>ISNUMBER([1]APR!C21)</f>
        <v>1</v>
      </c>
    </row>
    <row r="30" spans="1:18" ht="18" customHeight="1" thickBot="1" x14ac:dyDescent="0.3">
      <c r="A30" s="93">
        <v>19</v>
      </c>
      <c r="B30" s="42">
        <f>IF(Q30=1,[1]APR!B22*(9/5)+32,IF([1]APR!B22="","","M"))</f>
        <v>87.800000000000011</v>
      </c>
      <c r="C30" s="42">
        <f>IF(R30=1,[1]APR!C22*(9/5)+32,"")</f>
        <v>68</v>
      </c>
      <c r="D30" s="42">
        <f t="shared" si="0"/>
        <v>13</v>
      </c>
      <c r="E30" s="42">
        <f t="shared" si="1"/>
        <v>0</v>
      </c>
      <c r="F30" s="43">
        <f>IF(ISBLANK([1]APR!D22),"",[1]APR!D22)</f>
        <v>0</v>
      </c>
      <c r="G30" s="44" t="str">
        <f>IF([1]APR!J22="","",[1]APR!J22)</f>
        <v>N</v>
      </c>
      <c r="H30" s="45">
        <f>IF(ISBLANK([1]APR!E22),"",[1]APR!E22)</f>
        <v>0</v>
      </c>
      <c r="I30" s="44">
        <f>IF(ISBLANK([1]APR!F22),"",[1]APR!F22)</f>
        <v>340</v>
      </c>
      <c r="J30" s="42">
        <f>IF(ISBLANK([1]APR!G22),"",[1]APR!G22)</f>
        <v>12</v>
      </c>
      <c r="K30" s="86" t="str">
        <f>IF(ISBLANK([1]APR!H22),"",[1]APR!H22)</f>
        <v/>
      </c>
      <c r="L30" s="87" t="str">
        <f>IF(ISBLANK([1]APR!I22),"",[1]APR!I22)</f>
        <v/>
      </c>
      <c r="N30" s="1">
        <f t="shared" si="2"/>
        <v>78</v>
      </c>
      <c r="O30" s="1">
        <f>IF((J30=O47),I30,0.04)</f>
        <v>0.04</v>
      </c>
      <c r="P30" s="1">
        <f t="shared" si="3"/>
        <v>1</v>
      </c>
      <c r="Q30" s="1" t="b">
        <f>ISNUMBER([1]APR!B22)</f>
        <v>1</v>
      </c>
      <c r="R30" s="1" t="b">
        <f>ISNUMBER([1]APR!C22)</f>
        <v>1</v>
      </c>
    </row>
    <row r="31" spans="1:18" ht="18" customHeight="1" thickBot="1" x14ac:dyDescent="0.3">
      <c r="A31" s="94">
        <v>20</v>
      </c>
      <c r="B31" s="46">
        <f>IF(Q31=1,[1]APR!B23*(9/5)+32,IF([1]APR!B23="","","M"))</f>
        <v>84.2</v>
      </c>
      <c r="C31" s="46">
        <f>IF(R31=1,[1]APR!C23*(9/5)+32,"")</f>
        <v>64.400000000000006</v>
      </c>
      <c r="D31" s="46">
        <f t="shared" si="0"/>
        <v>9</v>
      </c>
      <c r="E31" s="97">
        <f t="shared" si="1"/>
        <v>0</v>
      </c>
      <c r="F31" s="98" t="str">
        <f>IF(ISBLANK([1]APR!D23),"",[1]APR!D23)</f>
        <v>T</v>
      </c>
      <c r="G31" s="99" t="str">
        <f>IF([1]APR!J23="","",[1]APR!J23)</f>
        <v>Y</v>
      </c>
      <c r="H31" s="100">
        <f>IF(ISBLANK([1]APR!E23),"",[1]APR!E23)</f>
        <v>0</v>
      </c>
      <c r="I31" s="99">
        <f>IF(ISBLANK([1]APR!F23),"",[1]APR!F23)</f>
        <v>220</v>
      </c>
      <c r="J31" s="46">
        <f>IF(ISBLANK([1]APR!G23),"",[1]APR!G23)</f>
        <v>15</v>
      </c>
      <c r="K31" s="86" t="str">
        <f>IF(ISBLANK([1]APR!H23),"",[1]APR!H23)</f>
        <v/>
      </c>
      <c r="L31" s="87" t="str">
        <f>IF(ISBLANK([1]APR!I23),"",[1]APR!I23)</f>
        <v/>
      </c>
      <c r="N31" s="1">
        <f t="shared" si="2"/>
        <v>74</v>
      </c>
      <c r="O31" s="1">
        <f>IF((J31=O47),I31,0.04)</f>
        <v>0.04</v>
      </c>
      <c r="P31" s="1">
        <f t="shared" si="3"/>
        <v>1</v>
      </c>
      <c r="Q31" s="1" t="b">
        <f>ISNUMBER([1]APR!B23)</f>
        <v>1</v>
      </c>
      <c r="R31" s="1" t="b">
        <f>ISNUMBER([1]APR!C23)</f>
        <v>1</v>
      </c>
    </row>
    <row r="32" spans="1:18" ht="18" customHeight="1" thickBot="1" x14ac:dyDescent="0.3">
      <c r="A32" s="93">
        <v>21</v>
      </c>
      <c r="B32" s="42">
        <f>IF(Q32=1,[1]APR!B24*(9/5)+32,IF([1]APR!B24="","","M"))</f>
        <v>69.800000000000011</v>
      </c>
      <c r="C32" s="42">
        <f>IF(R32=1,[1]APR!C24*(9/5)+32,"")</f>
        <v>50</v>
      </c>
      <c r="D32" s="42">
        <f t="shared" si="0"/>
        <v>0</v>
      </c>
      <c r="E32" s="42">
        <f t="shared" si="1"/>
        <v>5</v>
      </c>
      <c r="F32" s="43">
        <v>0.15</v>
      </c>
      <c r="G32" s="44" t="str">
        <f>IF([1]APR!J24="","",[1]APR!J24)</f>
        <v>Y</v>
      </c>
      <c r="H32" s="45">
        <f>IF(ISBLANK([1]APR!E24),"",[1]APR!E24)</f>
        <v>0</v>
      </c>
      <c r="I32" s="44">
        <f>IF(ISBLANK([1]APR!F24),"",[1]APR!F24)</f>
        <v>330</v>
      </c>
      <c r="J32" s="42">
        <f>IF(ISBLANK([1]APR!G24),"",[1]APR!G24)</f>
        <v>19</v>
      </c>
      <c r="K32" s="86" t="str">
        <f>IF(ISBLANK([1]APR!H24),"",[1]APR!H24)</f>
        <v/>
      </c>
      <c r="L32" s="87" t="str">
        <f>IF(ISBLANK([1]APR!I24),"",[1]APR!I24)</f>
        <v/>
      </c>
      <c r="N32" s="1">
        <f t="shared" si="2"/>
        <v>60</v>
      </c>
      <c r="O32" s="1">
        <f>IF((J32=O47),I32,0.04)</f>
        <v>0.04</v>
      </c>
      <c r="P32" s="1">
        <f t="shared" si="3"/>
        <v>1</v>
      </c>
      <c r="Q32" s="1" t="b">
        <f>ISNUMBER([1]APR!B24)</f>
        <v>1</v>
      </c>
      <c r="R32" s="1" t="b">
        <f>ISNUMBER([1]APR!C24)</f>
        <v>1</v>
      </c>
    </row>
    <row r="33" spans="1:18" ht="18" customHeight="1" thickBot="1" x14ac:dyDescent="0.3">
      <c r="A33" s="94">
        <v>22</v>
      </c>
      <c r="B33" s="46">
        <f>IF(Q33=1,[1]APR!B25*(9/5)+32,IF([1]APR!B25="","","M"))</f>
        <v>71.599999999999994</v>
      </c>
      <c r="C33" s="46">
        <f>IF(R33=1,[1]APR!C25*(9/5)+32,"")</f>
        <v>46.4</v>
      </c>
      <c r="D33" s="46">
        <f t="shared" si="0"/>
        <v>0</v>
      </c>
      <c r="E33" s="46">
        <f t="shared" si="1"/>
        <v>6</v>
      </c>
      <c r="F33" s="53">
        <f>IF(ISBLANK([1]APR!D25),"",[1]APR!D25)</f>
        <v>0</v>
      </c>
      <c r="G33" s="54" t="str">
        <f>IF([1]APR!J25="","",[1]APR!J25)</f>
        <v>N</v>
      </c>
      <c r="H33" s="55">
        <f>IF(ISBLANK([1]APR!E25),"",[1]APR!E25)</f>
        <v>0</v>
      </c>
      <c r="I33" s="54">
        <f>IF(ISBLANK([1]APR!F25),"",[1]APR!F25)</f>
        <v>50</v>
      </c>
      <c r="J33" s="46">
        <f>IF(ISBLANK([1]APR!G25),"",[1]APR!G25)</f>
        <v>19</v>
      </c>
      <c r="K33" s="86" t="str">
        <f>IF(ISBLANK([1]APR!H25),"",[1]APR!H25)</f>
        <v/>
      </c>
      <c r="L33" s="87" t="str">
        <f>IF(ISBLANK([1]APR!I25),"",[1]APR!I25)</f>
        <v/>
      </c>
      <c r="N33" s="1">
        <f t="shared" si="2"/>
        <v>59</v>
      </c>
      <c r="O33" s="1">
        <f>IF((J33=O47),I33,0.04)</f>
        <v>0.04</v>
      </c>
      <c r="P33" s="1">
        <f t="shared" si="3"/>
        <v>1</v>
      </c>
      <c r="Q33" s="1" t="b">
        <f>ISNUMBER([1]APR!B25)</f>
        <v>1</v>
      </c>
      <c r="R33" s="1" t="b">
        <f>ISNUMBER([1]APR!C25)</f>
        <v>1</v>
      </c>
    </row>
    <row r="34" spans="1:18" ht="18" customHeight="1" thickBot="1" x14ac:dyDescent="0.3">
      <c r="A34" s="93">
        <v>23</v>
      </c>
      <c r="B34" s="42">
        <f>IF(Q34=1,[1]APR!B26*(9/5)+32,IF([1]APR!B26="","","M"))</f>
        <v>77</v>
      </c>
      <c r="C34" s="42">
        <f>IF(R34=1,[1]APR!C26*(9/5)+32,"")</f>
        <v>42.8</v>
      </c>
      <c r="D34" s="42">
        <f t="shared" si="0"/>
        <v>0</v>
      </c>
      <c r="E34" s="42">
        <f t="shared" si="1"/>
        <v>5</v>
      </c>
      <c r="F34" s="43">
        <f>IF(ISBLANK([1]APR!D26),"",[1]APR!D26)</f>
        <v>0</v>
      </c>
      <c r="G34" s="44" t="str">
        <f>IF([1]APR!J26="","",[1]APR!J26)</f>
        <v>N</v>
      </c>
      <c r="H34" s="45">
        <f>IF(ISBLANK([1]APR!E26),"",[1]APR!E26)</f>
        <v>0</v>
      </c>
      <c r="I34" s="44">
        <f>IF(ISBLANK([1]APR!F26),"",[1]APR!F26)</f>
        <v>140</v>
      </c>
      <c r="J34" s="42">
        <f>IF(ISBLANK([1]APR!G26),"",[1]APR!G26)</f>
        <v>14</v>
      </c>
      <c r="K34" s="86" t="str">
        <f>IF(ISBLANK([1]APR!H26),"",[1]APR!H26)</f>
        <v/>
      </c>
      <c r="L34" s="87" t="str">
        <f>IF(ISBLANK([1]APR!I26),"",[1]APR!I26)</f>
        <v/>
      </c>
      <c r="N34" s="1">
        <f t="shared" si="2"/>
        <v>60</v>
      </c>
      <c r="O34" s="1">
        <f>IF((J34=O47),I34,0.04)</f>
        <v>0.04</v>
      </c>
      <c r="P34" s="1">
        <f t="shared" si="3"/>
        <v>1</v>
      </c>
      <c r="Q34" s="1" t="b">
        <f>ISNUMBER([1]APR!B26)</f>
        <v>1</v>
      </c>
      <c r="R34" s="1" t="b">
        <f>ISNUMBER([1]APR!C26)</f>
        <v>1</v>
      </c>
    </row>
    <row r="35" spans="1:18" ht="18" customHeight="1" thickBot="1" x14ac:dyDescent="0.3">
      <c r="A35" s="94">
        <v>24</v>
      </c>
      <c r="B35" s="46">
        <f>IF(Q35=1,[1]APR!B27*(9/5)+32,IF([1]APR!B27="","","M"))</f>
        <v>82.4</v>
      </c>
      <c r="C35" s="46">
        <f>IF(R35=1,[1]APR!C27*(9/5)+32,"")</f>
        <v>48.2</v>
      </c>
      <c r="D35" s="46">
        <f t="shared" si="0"/>
        <v>0</v>
      </c>
      <c r="E35" s="46">
        <f t="shared" si="1"/>
        <v>0</v>
      </c>
      <c r="F35" s="53">
        <f>IF(ISBLANK([1]APR!D27),"",[1]APR!D27)</f>
        <v>0</v>
      </c>
      <c r="G35" s="54" t="str">
        <f>IF([1]APR!J27="","",[1]APR!J27)</f>
        <v>N</v>
      </c>
      <c r="H35" s="55">
        <f>IF(ISBLANK([1]APR!E27),"",[1]APR!E27)</f>
        <v>0</v>
      </c>
      <c r="I35" s="54">
        <f>IF(ISBLANK([1]APR!F27),"",[1]APR!F27)</f>
        <v>330</v>
      </c>
      <c r="J35" s="46">
        <f>IF(ISBLANK([1]APR!G27),"",[1]APR!G27)</f>
        <v>15</v>
      </c>
      <c r="K35" s="86" t="str">
        <f>IF(ISBLANK([1]APR!H27),"",[1]APR!H27)</f>
        <v/>
      </c>
      <c r="L35" s="87" t="str">
        <f>IF(ISBLANK([1]APR!I27),"",[1]APR!I27)</f>
        <v/>
      </c>
      <c r="N35" s="1">
        <f t="shared" si="2"/>
        <v>65</v>
      </c>
      <c r="O35" s="1">
        <f>IF((J35=O47),I35,0.04)</f>
        <v>0.04</v>
      </c>
      <c r="P35" s="1">
        <f t="shared" si="3"/>
        <v>1</v>
      </c>
      <c r="Q35" s="1" t="b">
        <f>ISNUMBER([1]APR!B27)</f>
        <v>1</v>
      </c>
      <c r="R35" s="1" t="b">
        <f>ISNUMBER([1]APR!C27)</f>
        <v>1</v>
      </c>
    </row>
    <row r="36" spans="1:18" ht="18" customHeight="1" thickBot="1" x14ac:dyDescent="0.3">
      <c r="A36" s="93">
        <v>25</v>
      </c>
      <c r="B36" s="42">
        <f>IF(Q36=1,[1]APR!B28*(9/5)+32,IF([1]APR!B28="","","M"))</f>
        <v>84.2</v>
      </c>
      <c r="C36" s="42">
        <f>IF(R36=1,[1]APR!C28*(9/5)+32,"")</f>
        <v>59</v>
      </c>
      <c r="D36" s="42">
        <f t="shared" si="0"/>
        <v>7</v>
      </c>
      <c r="E36" s="42">
        <f t="shared" si="1"/>
        <v>0</v>
      </c>
      <c r="F36" s="43">
        <f>IF(ISBLANK([1]APR!D28),"",[1]APR!D28)</f>
        <v>0</v>
      </c>
      <c r="G36" s="44" t="str">
        <f>IF([1]APR!J28="","",[1]APR!J28)</f>
        <v>N</v>
      </c>
      <c r="H36" s="45">
        <f>IF(ISBLANK([1]APR!E28),"",[1]APR!E28)</f>
        <v>0</v>
      </c>
      <c r="I36" s="44">
        <f>IF(ISBLANK([1]APR!F28),"",[1]APR!F28)</f>
        <v>340</v>
      </c>
      <c r="J36" s="42">
        <f>IF(ISBLANK([1]APR!G28),"",[1]APR!G28)</f>
        <v>9</v>
      </c>
      <c r="K36" s="86" t="str">
        <f>IF(ISBLANK([1]APR!H28),"",[1]APR!H28)</f>
        <v/>
      </c>
      <c r="L36" s="87" t="str">
        <f>IF(ISBLANK([1]APR!I28),"",[1]APR!I28)</f>
        <v/>
      </c>
      <c r="N36" s="1">
        <f t="shared" si="2"/>
        <v>72</v>
      </c>
      <c r="O36" s="1">
        <f>IF((J36=O47),I36,0.04)</f>
        <v>0.04</v>
      </c>
      <c r="P36" s="1">
        <f t="shared" si="3"/>
        <v>1</v>
      </c>
      <c r="Q36" s="1" t="b">
        <f>ISNUMBER([1]APR!B28)</f>
        <v>1</v>
      </c>
      <c r="R36" s="1" t="b">
        <f>ISNUMBER([1]APR!C28)</f>
        <v>1</v>
      </c>
    </row>
    <row r="37" spans="1:18" ht="18" customHeight="1" thickBot="1" x14ac:dyDescent="0.3">
      <c r="A37" s="94">
        <v>26</v>
      </c>
      <c r="B37" s="46">
        <f>IF(Q37=1,[1]APR!B29*(9/5)+32,IF([1]APR!B29="","","M"))</f>
        <v>87.800000000000011</v>
      </c>
      <c r="C37" s="46">
        <f>IF(R37=1,[1]APR!C29*(9/5)+32,"")</f>
        <v>59</v>
      </c>
      <c r="D37" s="46">
        <f t="shared" si="0"/>
        <v>8</v>
      </c>
      <c r="E37" s="46">
        <f t="shared" si="1"/>
        <v>0</v>
      </c>
      <c r="F37" s="53">
        <f>IF(ISBLANK([1]APR!D29),"",[1]APR!D29)</f>
        <v>0</v>
      </c>
      <c r="G37" s="54" t="str">
        <f>IF([1]APR!J29="","",[1]APR!J29)</f>
        <v>N</v>
      </c>
      <c r="H37" s="55">
        <f>IF(ISBLANK([1]APR!E29),"",[1]APR!E29)</f>
        <v>0</v>
      </c>
      <c r="I37" s="54">
        <f>IF(ISBLANK([1]APR!F29),"",[1]APR!F29)</f>
        <v>150</v>
      </c>
      <c r="J37" s="46">
        <f>IF(ISBLANK([1]APR!G29),"",[1]APR!G29)</f>
        <v>21</v>
      </c>
      <c r="K37" s="86" t="str">
        <f>IF(ISBLANK([1]APR!H29),"",[1]APR!H29)</f>
        <v/>
      </c>
      <c r="L37" s="87" t="str">
        <f>IF(ISBLANK([1]APR!I29),"",[1]APR!I29)</f>
        <v/>
      </c>
      <c r="N37" s="1">
        <f t="shared" si="2"/>
        <v>73</v>
      </c>
      <c r="O37" s="1">
        <f>IF((J37=O47),I37,0.04)</f>
        <v>0.04</v>
      </c>
      <c r="P37" s="1">
        <f t="shared" si="3"/>
        <v>1</v>
      </c>
      <c r="Q37" s="1" t="b">
        <f>ISNUMBER([1]APR!B29)</f>
        <v>1</v>
      </c>
      <c r="R37" s="1" t="b">
        <f>ISNUMBER([1]APR!C29)</f>
        <v>1</v>
      </c>
    </row>
    <row r="38" spans="1:18" ht="18" customHeight="1" thickBot="1" x14ac:dyDescent="0.3">
      <c r="A38" s="93">
        <v>27</v>
      </c>
      <c r="B38" s="42">
        <f>IF(Q38=1,[1]APR!B30*(9/5)+32,IF([1]APR!B30="","","M"))</f>
        <v>82.4</v>
      </c>
      <c r="C38" s="42">
        <f>IF(R38=1,[1]APR!C30*(9/5)+32,"")</f>
        <v>68</v>
      </c>
      <c r="D38" s="42">
        <f t="shared" si="0"/>
        <v>10</v>
      </c>
      <c r="E38" s="42">
        <f t="shared" si="1"/>
        <v>0</v>
      </c>
      <c r="F38" s="43">
        <f>IF(ISBLANK([1]APR!D30),"",[1]APR!D30)</f>
        <v>0</v>
      </c>
      <c r="G38" s="44" t="str">
        <f>IF([1]APR!J30="","",[1]APR!J30)</f>
        <v>N</v>
      </c>
      <c r="H38" s="45">
        <f>IF(ISBLANK([1]APR!E30),"",[1]APR!E30)</f>
        <v>0</v>
      </c>
      <c r="I38" s="44">
        <f>IF(ISBLANK([1]APR!F30),"",[1]APR!F30)</f>
        <v>170</v>
      </c>
      <c r="J38" s="42">
        <f>IF(ISBLANK([1]APR!G30),"",[1]APR!G30)</f>
        <v>17</v>
      </c>
      <c r="K38" s="86" t="str">
        <f>IF(ISBLANK([1]APR!H30),"",[1]APR!H30)</f>
        <v/>
      </c>
      <c r="L38" s="87" t="str">
        <f>IF(ISBLANK([1]APR!I30),"",[1]APR!I30)</f>
        <v/>
      </c>
      <c r="N38" s="1">
        <f t="shared" si="2"/>
        <v>75</v>
      </c>
      <c r="O38" s="1">
        <f>IF((J38=O47),I38,0.04)</f>
        <v>0.04</v>
      </c>
      <c r="P38" s="1">
        <f t="shared" si="3"/>
        <v>1</v>
      </c>
      <c r="Q38" s="1" t="b">
        <f>ISNUMBER([1]APR!B30)</f>
        <v>1</v>
      </c>
      <c r="R38" s="1" t="b">
        <f>ISNUMBER([1]APR!C30)</f>
        <v>1</v>
      </c>
    </row>
    <row r="39" spans="1:18" ht="18" customHeight="1" thickBot="1" x14ac:dyDescent="0.3">
      <c r="A39" s="94">
        <v>28</v>
      </c>
      <c r="B39" s="46">
        <f>IF(Q39=1,[1]APR!B31*(9/5)+32,IF([1]APR!B31="","","M"))</f>
        <v>84.2</v>
      </c>
      <c r="C39" s="46">
        <f>IF(R39=1,[1]APR!C31*(9/5)+32,"")</f>
        <v>66.2</v>
      </c>
      <c r="D39" s="46">
        <f t="shared" si="0"/>
        <v>10</v>
      </c>
      <c r="E39" s="46">
        <f t="shared" si="1"/>
        <v>0</v>
      </c>
      <c r="F39" s="53">
        <f>IF(ISBLANK([1]APR!D31),"",[1]APR!D31)</f>
        <v>0</v>
      </c>
      <c r="G39" s="54" t="str">
        <f>IF([1]APR!J31="","",[1]APR!J31)</f>
        <v>N</v>
      </c>
      <c r="H39" s="55">
        <f>IF(ISBLANK([1]APR!E31),"",[1]APR!E31)</f>
        <v>0</v>
      </c>
      <c r="I39" s="54">
        <f>IF(ISBLANK([1]APR!F31),"",[1]APR!F31)</f>
        <v>140</v>
      </c>
      <c r="J39" s="46">
        <f>IF(ISBLANK([1]APR!G31),"",[1]APR!G31)</f>
        <v>20</v>
      </c>
      <c r="K39" s="86" t="str">
        <f>IF(ISBLANK([1]APR!H31),"",[1]APR!H31)</f>
        <v/>
      </c>
      <c r="L39" s="87" t="str">
        <f>IF(ISBLANK([1]APR!I31),"",[1]APR!I31)</f>
        <v/>
      </c>
      <c r="N39" s="1">
        <f t="shared" si="2"/>
        <v>75</v>
      </c>
      <c r="O39" s="1">
        <f>IF((J39=O47),I39,0.04)</f>
        <v>0.04</v>
      </c>
      <c r="P39" s="1">
        <f t="shared" si="3"/>
        <v>1</v>
      </c>
      <c r="Q39" s="1" t="b">
        <f>ISNUMBER([1]APR!B31)</f>
        <v>1</v>
      </c>
      <c r="R39" s="1" t="b">
        <f>ISNUMBER([1]APR!C31)</f>
        <v>1</v>
      </c>
    </row>
    <row r="40" spans="1:18" ht="18" customHeight="1" thickBot="1" x14ac:dyDescent="0.3">
      <c r="A40" s="93">
        <v>29</v>
      </c>
      <c r="B40" s="42">
        <f>IF(Q40=1,[1]APR!B32*(9/5)+32,IF([1]APR!B32="","","M"))</f>
        <v>84.2</v>
      </c>
      <c r="C40" s="42">
        <f>IF(R40=1,[1]APR!C32*(9/5)+32,"")</f>
        <v>62.6</v>
      </c>
      <c r="D40" s="42">
        <f t="shared" si="0"/>
        <v>8</v>
      </c>
      <c r="E40" s="42">
        <f t="shared" si="1"/>
        <v>0</v>
      </c>
      <c r="F40" s="43">
        <f>IF(ISBLANK([1]APR!D32),"",[1]APR!D32)</f>
        <v>0</v>
      </c>
      <c r="G40" s="44" t="str">
        <f>IF([1]APR!J32="","",[1]APR!J32)</f>
        <v>N</v>
      </c>
      <c r="H40" s="45">
        <f>IF(ISBLANK([1]APR!E32),"",[1]APR!E32)</f>
        <v>0</v>
      </c>
      <c r="I40" s="44">
        <f>IF(ISBLANK([1]APR!F32),"",[1]APR!F32)</f>
        <v>150</v>
      </c>
      <c r="J40" s="42">
        <f>IF(ISBLANK([1]APR!G32),"",[1]APR!G32)</f>
        <v>16</v>
      </c>
      <c r="K40" s="86" t="str">
        <f>IF(ISBLANK([1]APR!H32),"",[1]APR!H32)</f>
        <v/>
      </c>
      <c r="L40" s="87" t="str">
        <f>IF(ISBLANK([1]APR!I32),"",[1]APR!I32)</f>
        <v/>
      </c>
      <c r="N40" s="1">
        <f t="shared" si="2"/>
        <v>73</v>
      </c>
      <c r="O40" s="1">
        <f>IF((J40=O47),I40,0.04)</f>
        <v>0.04</v>
      </c>
      <c r="P40" s="1">
        <f t="shared" si="3"/>
        <v>1</v>
      </c>
      <c r="Q40" s="1" t="b">
        <f>ISNUMBER([1]APR!B32)</f>
        <v>1</v>
      </c>
      <c r="R40" s="1" t="b">
        <f>ISNUMBER([1]APR!C32)</f>
        <v>1</v>
      </c>
    </row>
    <row r="41" spans="1:18" ht="18" customHeight="1" thickBot="1" x14ac:dyDescent="0.3">
      <c r="A41" s="94">
        <v>30</v>
      </c>
      <c r="B41" s="46">
        <f>IF(Q41=1,[1]APR!B33*(9/5)+32,IF([1]APR!B33="","","M"))</f>
        <v>78.800000000000011</v>
      </c>
      <c r="C41" s="46">
        <f>IF(R41=1,[1]APR!C33*(9/5)+32,"")</f>
        <v>62.6</v>
      </c>
      <c r="D41" s="46">
        <f t="shared" si="0"/>
        <v>6</v>
      </c>
      <c r="E41" s="46">
        <f t="shared" si="1"/>
        <v>0</v>
      </c>
      <c r="F41" s="53">
        <f>IF(ISBLANK([1]APR!D33),"",[1]APR!D33)</f>
        <v>0.04</v>
      </c>
      <c r="G41" s="54" t="str">
        <f>IF([1]APR!J33="","",[1]APR!J33)</f>
        <v>Y</v>
      </c>
      <c r="H41" s="55">
        <f>IF(ISBLANK([1]APR!E33),"",[1]APR!E33)</f>
        <v>0</v>
      </c>
      <c r="I41" s="54">
        <f>IF(ISBLANK([1]APR!F33),"",[1]APR!F33)</f>
        <v>200</v>
      </c>
      <c r="J41" s="46">
        <f>IF(ISBLANK([1]APR!G33),"",[1]APR!G33)</f>
        <v>11</v>
      </c>
      <c r="K41" s="86" t="str">
        <f>IF(ISBLANK([1]APR!H33),"",[1]APR!H33)</f>
        <v/>
      </c>
      <c r="L41" s="87" t="str">
        <f>IF(ISBLANK([1]APR!I33),"",[1]APR!I33)</f>
        <v/>
      </c>
      <c r="N41" s="1">
        <f t="shared" si="2"/>
        <v>71</v>
      </c>
      <c r="O41" s="1">
        <f>IF((J41=O47),I41,0.04)</f>
        <v>0.04</v>
      </c>
      <c r="P41" s="1">
        <f t="shared" si="3"/>
        <v>1</v>
      </c>
      <c r="Q41" s="1" t="b">
        <f>ISNUMBER([1]APR!B33)</f>
        <v>1</v>
      </c>
      <c r="R41" s="1" t="b">
        <f>ISNUMBER([1]APR!C33)</f>
        <v>1</v>
      </c>
    </row>
    <row r="42" spans="1:18" ht="18" customHeight="1" thickBot="1" x14ac:dyDescent="0.3">
      <c r="A42" s="93"/>
      <c r="B42" s="42" t="str">
        <f>IF(Q42=1,[1]APR!B34*(9/5)+32,IF([1]APR!B34="","","M"))</f>
        <v/>
      </c>
      <c r="C42" s="42" t="str">
        <f>IF(R42=1,[1]APR!C34*(9/5)+32,"")</f>
        <v/>
      </c>
      <c r="D42" s="42" t="str">
        <f t="shared" si="0"/>
        <v/>
      </c>
      <c r="E42" s="42" t="str">
        <f t="shared" si="1"/>
        <v/>
      </c>
      <c r="F42" s="43" t="str">
        <f>IF(ISBLANK([1]APR!D34),"",[1]APR!D34)</f>
        <v/>
      </c>
      <c r="G42" s="44" t="str">
        <f>IF([1]APR!J34="","",[1]APR!J34)</f>
        <v/>
      </c>
      <c r="H42" s="45" t="str">
        <f>IF(ISBLANK([1]APR!E34),"",[1]APR!E34)</f>
        <v/>
      </c>
      <c r="I42" s="44" t="str">
        <f>IF(ISBLANK([1]APR!F34),"",[1]APR!F34)</f>
        <v/>
      </c>
      <c r="J42" s="42" t="str">
        <f>IF(ISBLANK([1]APR!G34),"",[1]APR!G34)</f>
        <v/>
      </c>
      <c r="K42" s="86" t="str">
        <f>IF(ISBLANK([1]APR!H34),"",[1]APR!H34)</f>
        <v/>
      </c>
      <c r="L42" s="87" t="str">
        <f>IF(ISBLANK([1]APR!I34),"",[1]APR!I34)</f>
        <v/>
      </c>
      <c r="N42" s="1">
        <f t="shared" si="2"/>
        <v>0</v>
      </c>
      <c r="O42" s="1">
        <f>IF((J42=O47),I42,0.04)</f>
        <v>0.04</v>
      </c>
      <c r="P42" s="1">
        <f t="shared" si="3"/>
        <v>1</v>
      </c>
      <c r="Q42" s="1" t="b">
        <f>ISNUMBER([1]APR!B34)</f>
        <v>0</v>
      </c>
      <c r="R42" s="1" t="b">
        <f>ISNUMBER([1]APR!C34)</f>
        <v>0</v>
      </c>
    </row>
    <row r="43" spans="1:18" ht="18" customHeight="1" thickBot="1" x14ac:dyDescent="0.25">
      <c r="A43" s="95"/>
      <c r="B43" s="96" t="s">
        <v>28</v>
      </c>
      <c r="C43" s="96"/>
      <c r="D43" s="96"/>
      <c r="E43" s="96"/>
      <c r="F43" s="96"/>
      <c r="G43" s="96"/>
      <c r="H43" s="96"/>
      <c r="I43" s="96" t="s">
        <v>28</v>
      </c>
      <c r="J43" s="96"/>
      <c r="K43" s="86"/>
      <c r="L43" s="86"/>
    </row>
    <row r="44" spans="1:18" ht="18" customHeight="1" x14ac:dyDescent="0.2">
      <c r="A44" s="5"/>
      <c r="B44" s="16"/>
      <c r="C44" s="16"/>
      <c r="D44" s="16"/>
      <c r="E44" s="16"/>
      <c r="F44" s="16"/>
      <c r="G44" s="16"/>
      <c r="H44" s="16"/>
      <c r="I44" s="16"/>
      <c r="J44" s="16"/>
    </row>
    <row r="45" spans="1:18" ht="18" customHeight="1" x14ac:dyDescent="0.25">
      <c r="B45" s="5"/>
      <c r="C45" s="5"/>
      <c r="D45" s="5"/>
      <c r="F45" s="5"/>
      <c r="G45" s="6" t="s">
        <v>37</v>
      </c>
      <c r="H45" s="5"/>
      <c r="I45" s="5"/>
      <c r="J45" s="5"/>
      <c r="K45" s="5"/>
      <c r="L45" s="5"/>
      <c r="O45" s="1" t="s">
        <v>38</v>
      </c>
    </row>
    <row r="46" spans="1:18" ht="18" customHeight="1" thickBot="1" x14ac:dyDescent="0.25">
      <c r="B46" s="5"/>
      <c r="C46" s="5"/>
      <c r="D46" s="5"/>
      <c r="F46" s="5"/>
      <c r="G46" s="5"/>
      <c r="H46" s="5"/>
      <c r="I46" s="5"/>
      <c r="J46" s="5"/>
      <c r="K46" s="5"/>
      <c r="L46" s="5"/>
      <c r="O46" s="1" t="s">
        <v>39</v>
      </c>
    </row>
    <row r="47" spans="1:18" ht="18" customHeight="1" x14ac:dyDescent="0.2">
      <c r="A47" s="57"/>
      <c r="B47" s="60" t="s">
        <v>40</v>
      </c>
      <c r="C47" s="61"/>
      <c r="D47" s="61"/>
      <c r="E47" s="62"/>
      <c r="F47" s="63" t="s">
        <v>41</v>
      </c>
      <c r="G47" s="61"/>
      <c r="H47" s="61"/>
      <c r="I47" s="63"/>
      <c r="J47" s="63" t="s">
        <v>42</v>
      </c>
      <c r="K47" s="61"/>
      <c r="L47" s="64"/>
      <c r="O47" s="1">
        <f>MAXA(J12:J42)</f>
        <v>33</v>
      </c>
    </row>
    <row r="48" spans="1:18" ht="18" customHeight="1" x14ac:dyDescent="0.2">
      <c r="A48" s="57"/>
      <c r="B48" s="65"/>
      <c r="C48" s="66"/>
      <c r="D48" s="5"/>
      <c r="F48" s="66"/>
      <c r="G48" s="66"/>
      <c r="H48" s="66"/>
      <c r="I48" s="5"/>
      <c r="J48" s="66"/>
      <c r="K48" s="66"/>
      <c r="L48" s="67"/>
    </row>
    <row r="49" spans="1:12" ht="18" customHeight="1" x14ac:dyDescent="0.25">
      <c r="A49" s="57"/>
      <c r="B49" s="68" t="s">
        <v>43</v>
      </c>
      <c r="C49" s="47"/>
      <c r="D49" s="101">
        <f>IF(B12="","",MAX(B12:B42))</f>
        <v>87.800000000000011</v>
      </c>
      <c r="E49" s="47"/>
      <c r="F49" s="11" t="s">
        <v>44</v>
      </c>
      <c r="G49" s="48"/>
      <c r="H49" s="102">
        <f>IF(ISBLANK([1]APR!$D$4),"",SUM(F12:F42))</f>
        <v>3.72</v>
      </c>
      <c r="I49" s="48"/>
      <c r="J49" s="11" t="s">
        <v>45</v>
      </c>
      <c r="K49" s="47"/>
      <c r="L49" s="69">
        <f>IF(O12=0,"",MAXA(O12:O42))</f>
        <v>280</v>
      </c>
    </row>
    <row r="50" spans="1:12" ht="18" customHeight="1" x14ac:dyDescent="0.25">
      <c r="A50" s="57"/>
      <c r="B50" s="70" t="s">
        <v>46</v>
      </c>
      <c r="C50" s="49"/>
      <c r="D50" s="103">
        <f>IF(B12="","",MIN(C12:C42))</f>
        <v>41</v>
      </c>
      <c r="E50" s="49"/>
      <c r="F50" s="13" t="s">
        <v>47</v>
      </c>
      <c r="G50" s="15"/>
      <c r="H50" s="104">
        <f>IF(ISBLANK([1]APR!$D$4),"",(SUM(F12:F42)+MAR!H50))</f>
        <v>18.18</v>
      </c>
      <c r="I50" s="15"/>
      <c r="J50" s="12" t="s">
        <v>48</v>
      </c>
      <c r="K50" s="49"/>
      <c r="L50" s="71">
        <f>IF(J12="","",MAXA(J12:J42))</f>
        <v>33</v>
      </c>
    </row>
    <row r="51" spans="1:12" ht="18" customHeight="1" x14ac:dyDescent="0.25">
      <c r="A51" s="57"/>
      <c r="B51" s="72" t="s">
        <v>49</v>
      </c>
      <c r="C51" s="47"/>
      <c r="D51" s="101">
        <f>IF(B12="","",SUM(B12:B42)/COUNTIF(B12:B42,"&gt;0"))</f>
        <v>79.94</v>
      </c>
      <c r="E51" s="47"/>
      <c r="F51" s="10" t="s">
        <v>50</v>
      </c>
      <c r="G51" s="48"/>
      <c r="H51" s="105">
        <f>IF(ISBLANK([1]APR!$D$4),"",COUNTIF(F12:F43,"&gt;=.01"))</f>
        <v>4</v>
      </c>
      <c r="I51" s="48"/>
      <c r="J51" s="10"/>
      <c r="K51" s="48"/>
      <c r="L51" s="69"/>
    </row>
    <row r="52" spans="1:12" ht="18" customHeight="1" x14ac:dyDescent="0.25">
      <c r="A52" s="57"/>
      <c r="B52" s="73" t="s">
        <v>51</v>
      </c>
      <c r="C52" s="49"/>
      <c r="D52" s="103">
        <f>IF(B12="","",SUM(C12:C42)/COUNTIF(C12:C42,"&gt;0"))</f>
        <v>55.220000000000006</v>
      </c>
      <c r="E52" s="50"/>
      <c r="F52" s="12" t="s">
        <v>52</v>
      </c>
      <c r="G52" s="15"/>
      <c r="H52" s="106">
        <f>IF(ISBLANK([1]APR!$D$4),"",COUNTIF(F12:F43,"&gt;=.5"))</f>
        <v>2</v>
      </c>
      <c r="I52" s="15"/>
      <c r="J52" s="12"/>
      <c r="K52" s="15"/>
      <c r="L52" s="71"/>
    </row>
    <row r="53" spans="1:12" ht="18" customHeight="1" x14ac:dyDescent="0.25">
      <c r="A53" s="57"/>
      <c r="B53" s="72" t="s">
        <v>53</v>
      </c>
      <c r="C53" s="47"/>
      <c r="D53" s="101">
        <f>IF(N12&lt;&gt;0,SUMIF(N12:N42,"&gt;0")/COUNTIF(N12:N42,"&gt;0"),"")</f>
        <v>67.566666666666663</v>
      </c>
      <c r="E53" s="47"/>
      <c r="F53" s="10" t="s">
        <v>54</v>
      </c>
      <c r="G53" s="48"/>
      <c r="H53" s="105">
        <f>IF(ISBLANK([1]APR!$D$4),"",COUNTIF(H12:H43,"&gt;=.5"))</f>
        <v>0</v>
      </c>
      <c r="I53" s="48"/>
      <c r="J53" s="47"/>
      <c r="K53" s="47"/>
      <c r="L53" s="107"/>
    </row>
    <row r="54" spans="1:12" ht="18" customHeight="1" x14ac:dyDescent="0.25">
      <c r="A54" s="57"/>
      <c r="B54" s="74" t="s">
        <v>55</v>
      </c>
      <c r="C54" s="49"/>
      <c r="D54" s="106">
        <f>IF(B12="","",SUM(D12:D42))</f>
        <v>127</v>
      </c>
      <c r="E54" s="49"/>
      <c r="F54" s="12" t="s">
        <v>56</v>
      </c>
      <c r="G54" s="15"/>
      <c r="H54" s="106">
        <f>IF(ISBLANK([1]APR!$D$4),"",COUNTIF(H12:H43,"&gt;=1"))</f>
        <v>0</v>
      </c>
      <c r="I54" s="15"/>
      <c r="J54" s="14"/>
      <c r="K54" s="15"/>
      <c r="L54" s="108"/>
    </row>
    <row r="55" spans="1:12" ht="18" customHeight="1" x14ac:dyDescent="0.25">
      <c r="A55" s="57"/>
      <c r="B55" s="75" t="s">
        <v>57</v>
      </c>
      <c r="C55" s="47"/>
      <c r="D55" s="105">
        <f>IF(B12="","",SUM(E12:E42))</f>
        <v>50</v>
      </c>
      <c r="E55" s="47"/>
      <c r="F55" s="76"/>
      <c r="G55" s="76"/>
      <c r="H55" s="76"/>
      <c r="I55" s="47"/>
      <c r="J55" s="47"/>
      <c r="K55" s="47"/>
      <c r="L55" s="77"/>
    </row>
    <row r="56" spans="1:12" ht="18" customHeight="1" x14ac:dyDescent="0.25">
      <c r="A56" s="57"/>
      <c r="B56" s="70" t="s">
        <v>58</v>
      </c>
      <c r="C56" s="15"/>
      <c r="D56" s="103">
        <f>IF(B12="","",COUNTIF(B12:B43,"&gt;89"))</f>
        <v>0</v>
      </c>
      <c r="E56" s="49"/>
      <c r="F56" s="12" t="s">
        <v>59</v>
      </c>
      <c r="G56" s="15"/>
      <c r="H56" s="106">
        <f>IF(G12="","",COUNTIF(G11:G42,"=Y"))</f>
        <v>5</v>
      </c>
      <c r="I56" s="49"/>
      <c r="J56" s="49"/>
      <c r="K56" s="49"/>
      <c r="L56" s="78"/>
    </row>
    <row r="57" spans="1:12" ht="18" customHeight="1" thickBot="1" x14ac:dyDescent="0.3">
      <c r="A57" s="57"/>
      <c r="B57" s="109" t="s">
        <v>60</v>
      </c>
      <c r="C57" s="110"/>
      <c r="D57" s="111">
        <f>IF(C12="","",COUNTIF(C12:C43,"&lt;33"))</f>
        <v>0</v>
      </c>
      <c r="E57" s="79"/>
      <c r="F57" s="79"/>
      <c r="G57" s="79"/>
      <c r="H57" s="80"/>
      <c r="I57" s="79"/>
      <c r="J57" s="79"/>
      <c r="K57" s="79"/>
      <c r="L57" s="81"/>
    </row>
    <row r="60" spans="1:12" x14ac:dyDescent="0.15">
      <c r="D60" s="2"/>
      <c r="H60" s="2"/>
      <c r="K60" s="4"/>
    </row>
    <row r="61" spans="1:12" x14ac:dyDescent="0.15">
      <c r="C61" s="2"/>
      <c r="G61" s="2"/>
      <c r="J61" s="4"/>
    </row>
    <row r="62" spans="1:12" x14ac:dyDescent="0.15">
      <c r="C62" s="2"/>
      <c r="J62" s="3"/>
    </row>
    <row r="63" spans="1:12" x14ac:dyDescent="0.15">
      <c r="C63" s="2"/>
      <c r="G63" s="2"/>
      <c r="J63" s="3"/>
    </row>
  </sheetData>
  <mergeCells count="1">
    <mergeCell ref="A1:J7"/>
  </mergeCells>
  <phoneticPr fontId="0" type="noConversion"/>
  <conditionalFormatting sqref="B12:B42 L12:L42">
    <cfRule type="cellIs" dxfId="53" priority="5" stopIfTrue="1" operator="equal">
      <formula>MAX($B$11:$B$43)</formula>
    </cfRule>
  </conditionalFormatting>
  <conditionalFormatting sqref="C12:C42">
    <cfRule type="cellIs" dxfId="52" priority="4" stopIfTrue="1" operator="equal">
      <formula>MIN($C$12:$C$41)</formula>
    </cfRule>
  </conditionalFormatting>
  <conditionalFormatting sqref="F11 F43">
    <cfRule type="cellIs" dxfId="51" priority="1" stopIfTrue="1" operator="between">
      <formula>0.01</formula>
      <formula>0.1</formula>
    </cfRule>
    <cfRule type="cellIs" dxfId="50" priority="2" stopIfTrue="1" operator="greaterThan">
      <formula>0.1</formula>
    </cfRule>
  </conditionalFormatting>
  <conditionalFormatting sqref="F12:F42">
    <cfRule type="cellIs" dxfId="49" priority="6" stopIfTrue="1" operator="equal">
      <formula>MAX($F$11:$F$43)</formula>
    </cfRule>
  </conditionalFormatting>
  <conditionalFormatting sqref="J12:J42">
    <cfRule type="cellIs" dxfId="48" priority="3" stopIfTrue="1" operator="equal">
      <formula>MAXA($J$11:$J$43)</formula>
    </cfRule>
  </conditionalFormatting>
  <printOptions gridLinesSet="0"/>
  <pageMargins left="0.5" right="0.5" top="0.5" bottom="0.5" header="0.5" footer="0.5"/>
  <pageSetup scale="67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transitionEntry="1" codeName="Sheet5">
    <pageSetUpPr fitToPage="1"/>
  </sheetPr>
  <dimension ref="A1:R63"/>
  <sheetViews>
    <sheetView showGridLines="0" zoomScale="75" workbookViewId="0">
      <selection activeCell="D22" sqref="D22"/>
    </sheetView>
  </sheetViews>
  <sheetFormatPr defaultColWidth="9.625" defaultRowHeight="12" x14ac:dyDescent="0.15"/>
  <cols>
    <col min="1" max="1" width="6.625" customWidth="1"/>
    <col min="2" max="12" width="10.125" customWidth="1"/>
    <col min="14" max="14" width="12.25" style="1" hidden="1" customWidth="1"/>
    <col min="15" max="16" width="9.625" style="1" hidden="1" customWidth="1"/>
    <col min="17" max="17" width="13.125" style="1" hidden="1" customWidth="1"/>
    <col min="18" max="18" width="13.5" style="1" hidden="1" customWidth="1"/>
  </cols>
  <sheetData>
    <row r="1" spans="1:18" ht="23.25" thickTop="1" x14ac:dyDescent="0.3">
      <c r="A1" s="122" t="s">
        <v>64</v>
      </c>
      <c r="B1" s="123"/>
      <c r="C1" s="123"/>
      <c r="D1" s="123"/>
      <c r="E1" s="123"/>
      <c r="F1" s="123"/>
      <c r="G1" s="123"/>
      <c r="H1" s="123"/>
      <c r="I1" s="123"/>
      <c r="J1" s="124"/>
      <c r="K1" s="82"/>
      <c r="L1" s="83"/>
    </row>
    <row r="2" spans="1:18" ht="20.25" customHeight="1" x14ac:dyDescent="0.3">
      <c r="A2" s="125"/>
      <c r="B2" s="126"/>
      <c r="C2" s="126"/>
      <c r="D2" s="126"/>
      <c r="E2" s="126"/>
      <c r="F2" s="126"/>
      <c r="G2" s="126"/>
      <c r="H2" s="126"/>
      <c r="I2" s="126"/>
      <c r="J2" s="127"/>
      <c r="K2" s="83"/>
      <c r="L2" s="83"/>
    </row>
    <row r="3" spans="1:18" ht="22.5" hidden="1" x14ac:dyDescent="0.3">
      <c r="A3" s="125"/>
      <c r="B3" s="126"/>
      <c r="C3" s="126"/>
      <c r="D3" s="126"/>
      <c r="E3" s="126"/>
      <c r="F3" s="126"/>
      <c r="G3" s="126"/>
      <c r="H3" s="126"/>
      <c r="I3" s="126"/>
      <c r="J3" s="127"/>
      <c r="K3" s="83"/>
      <c r="L3" s="83"/>
    </row>
    <row r="4" spans="1:18" ht="5.2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7"/>
      <c r="K4" s="83"/>
      <c r="L4" s="83"/>
    </row>
    <row r="5" spans="1:18" ht="8.25" customHeight="1" x14ac:dyDescent="0.3">
      <c r="A5" s="125"/>
      <c r="B5" s="126"/>
      <c r="C5" s="126"/>
      <c r="D5" s="126"/>
      <c r="E5" s="126"/>
      <c r="F5" s="126"/>
      <c r="G5" s="126"/>
      <c r="H5" s="126"/>
      <c r="I5" s="126"/>
      <c r="J5" s="127"/>
      <c r="K5" s="83"/>
      <c r="L5" s="83"/>
    </row>
    <row r="6" spans="1:18" ht="22.5" hidden="1" x14ac:dyDescent="0.3">
      <c r="A6" s="125"/>
      <c r="B6" s="126"/>
      <c r="C6" s="126"/>
      <c r="D6" s="126"/>
      <c r="E6" s="126"/>
      <c r="F6" s="126"/>
      <c r="G6" s="126"/>
      <c r="H6" s="126"/>
      <c r="I6" s="126"/>
      <c r="J6" s="127"/>
      <c r="K6" s="83"/>
      <c r="L6" s="83"/>
      <c r="P6" s="1" t="s">
        <v>1</v>
      </c>
    </row>
    <row r="7" spans="1:18" ht="23.25" thickBot="1" x14ac:dyDescent="0.35">
      <c r="A7" s="128"/>
      <c r="B7" s="129"/>
      <c r="C7" s="129"/>
      <c r="D7" s="129"/>
      <c r="E7" s="129"/>
      <c r="F7" s="129"/>
      <c r="G7" s="129"/>
      <c r="H7" s="129"/>
      <c r="I7" s="129"/>
      <c r="J7" s="130"/>
      <c r="K7" s="83"/>
      <c r="L7" s="83"/>
      <c r="N7" s="1" t="s">
        <v>2</v>
      </c>
      <c r="O7" s="1" t="s">
        <v>3</v>
      </c>
      <c r="P7" s="1" t="s">
        <v>4</v>
      </c>
    </row>
    <row r="8" spans="1:18" ht="18" customHeight="1" x14ac:dyDescent="0.25">
      <c r="A8" s="88" t="s">
        <v>65</v>
      </c>
      <c r="B8" s="89" t="s">
        <v>6</v>
      </c>
      <c r="C8" s="89" t="s">
        <v>7</v>
      </c>
      <c r="D8" s="89" t="s">
        <v>8</v>
      </c>
      <c r="E8" s="89" t="s">
        <v>9</v>
      </c>
      <c r="F8" s="89" t="s">
        <v>10</v>
      </c>
      <c r="G8" s="89" t="s">
        <v>11</v>
      </c>
      <c r="H8" s="89" t="s">
        <v>12</v>
      </c>
      <c r="I8" s="89" t="s">
        <v>13</v>
      </c>
      <c r="J8" s="89" t="s">
        <v>13</v>
      </c>
      <c r="K8" s="85" t="s">
        <v>14</v>
      </c>
      <c r="L8" s="85" t="s">
        <v>14</v>
      </c>
      <c r="N8" s="1" t="s">
        <v>15</v>
      </c>
      <c r="O8" s="1" t="s">
        <v>15</v>
      </c>
      <c r="P8" s="1" t="s">
        <v>15</v>
      </c>
    </row>
    <row r="9" spans="1:18" ht="18" customHeight="1" x14ac:dyDescent="0.25">
      <c r="A9" s="90"/>
      <c r="B9" s="8" t="s">
        <v>16</v>
      </c>
      <c r="C9" s="8" t="s">
        <v>16</v>
      </c>
      <c r="D9" s="8" t="s">
        <v>17</v>
      </c>
      <c r="E9" s="8" t="s">
        <v>17</v>
      </c>
      <c r="F9" s="8" t="s">
        <v>18</v>
      </c>
      <c r="G9" s="8" t="s">
        <v>19</v>
      </c>
      <c r="H9" s="8" t="s">
        <v>20</v>
      </c>
      <c r="I9" s="8" t="s">
        <v>21</v>
      </c>
      <c r="J9" s="8" t="s">
        <v>21</v>
      </c>
      <c r="K9" s="85" t="s">
        <v>22</v>
      </c>
      <c r="L9" s="85" t="s">
        <v>21</v>
      </c>
      <c r="N9" s="1" t="s">
        <v>23</v>
      </c>
      <c r="O9" s="1" t="s">
        <v>24</v>
      </c>
      <c r="P9" s="1" t="s">
        <v>25</v>
      </c>
      <c r="Q9" s="1" t="s">
        <v>26</v>
      </c>
      <c r="R9" s="1" t="s">
        <v>27</v>
      </c>
    </row>
    <row r="10" spans="1:18" ht="18" customHeight="1" thickBot="1" x14ac:dyDescent="0.3">
      <c r="A10" s="91"/>
      <c r="B10" s="9"/>
      <c r="C10" s="9" t="s">
        <v>28</v>
      </c>
      <c r="D10" s="9" t="s">
        <v>29</v>
      </c>
      <c r="E10" s="9" t="s">
        <v>29</v>
      </c>
      <c r="F10" s="9" t="s">
        <v>30</v>
      </c>
      <c r="G10" s="9" t="s">
        <v>31</v>
      </c>
      <c r="H10" s="9" t="s">
        <v>28</v>
      </c>
      <c r="I10" s="9" t="s">
        <v>32</v>
      </c>
      <c r="J10" s="9" t="s">
        <v>33</v>
      </c>
      <c r="K10" s="85" t="s">
        <v>32</v>
      </c>
      <c r="L10" s="85" t="s">
        <v>33</v>
      </c>
      <c r="N10" s="1" t="s">
        <v>34</v>
      </c>
      <c r="O10" s="1" t="s">
        <v>35</v>
      </c>
      <c r="P10" s="1" t="s">
        <v>36</v>
      </c>
      <c r="Q10" s="1" t="s">
        <v>34</v>
      </c>
      <c r="R10" s="1" t="s">
        <v>34</v>
      </c>
    </row>
    <row r="11" spans="1:18" ht="18" customHeight="1" thickTop="1" thickBot="1" x14ac:dyDescent="0.3">
      <c r="A11" s="92"/>
      <c r="B11" s="7"/>
      <c r="C11" s="7"/>
      <c r="D11" s="7"/>
      <c r="E11" s="7"/>
      <c r="F11" s="7"/>
      <c r="G11" s="7" t="s">
        <v>28</v>
      </c>
      <c r="H11" s="7"/>
      <c r="I11" s="7"/>
      <c r="J11" s="7"/>
      <c r="K11" s="86"/>
      <c r="L11" s="86"/>
    </row>
    <row r="12" spans="1:18" ht="18" customHeight="1" thickBot="1" x14ac:dyDescent="0.3">
      <c r="A12" s="93">
        <v>1</v>
      </c>
      <c r="B12" s="42">
        <f>IF(Q12=1,[1]MAY!B4*(9/5)+32,IF([1]MAY!B4="","","M"))</f>
        <v>87.800000000000011</v>
      </c>
      <c r="C12" s="42">
        <f>IF(R12=1,[1]MAY!C4*(9/5)+32,"")</f>
        <v>60.8</v>
      </c>
      <c r="D12" s="42">
        <f t="shared" ref="D12:D42" si="0">IF(N12=0,"",IF((N12&gt;65),(N12-65),0))</f>
        <v>9</v>
      </c>
      <c r="E12" s="42">
        <f t="shared" ref="E12:E42" si="1">IF(N12=0,"",IF((AND((N12&lt;65),(B12&lt;&gt;" "))),(65-N12),0))</f>
        <v>0</v>
      </c>
      <c r="F12" s="43">
        <f>IF(ISBLANK([1]MAY!D4),"",[1]MAY!D4)</f>
        <v>0</v>
      </c>
      <c r="G12" s="44" t="str">
        <f>IF([1]MAY!J4="","",[1]MAY!J4)</f>
        <v>N</v>
      </c>
      <c r="H12" s="45">
        <f>IF(ISBLANK([1]MAY!E4),"",[1]MAY!E4)</f>
        <v>0</v>
      </c>
      <c r="I12" s="44">
        <f>IF(ISBLANK([1]MAY!F4),"",[1]MAY!F4)</f>
        <v>190</v>
      </c>
      <c r="J12" s="42">
        <f>IF(ISBLANK([1]MAY!G4),"",[1]MAY!G4)</f>
        <v>5</v>
      </c>
      <c r="K12" s="86" t="str">
        <f>IF(ISBLANK([1]MAY!H4),"",[1]MAY!H4)</f>
        <v/>
      </c>
      <c r="L12" s="87" t="str">
        <f>IF(ISBLANK([1]MAY!I4),"",[1]MAY!I4)</f>
        <v/>
      </c>
      <c r="N12" s="1">
        <f t="shared" ref="N12:N42" si="2">ROUND(((B12+C12)/2),0)</f>
        <v>74</v>
      </c>
      <c r="O12" s="1">
        <f>IF((J12=O47),I12,0.04)</f>
        <v>0.04</v>
      </c>
      <c r="P12" s="1">
        <f t="shared" ref="P12:P42" si="3">IF((O12&gt;0),1,0)</f>
        <v>1</v>
      </c>
      <c r="Q12" s="1" t="b">
        <f>ISNUMBER([1]MAY!B4)</f>
        <v>1</v>
      </c>
      <c r="R12" s="1" t="b">
        <f>ISNUMBER([1]MAY!C4)</f>
        <v>1</v>
      </c>
    </row>
    <row r="13" spans="1:18" ht="18" customHeight="1" thickBot="1" x14ac:dyDescent="0.3">
      <c r="A13" s="94">
        <v>2</v>
      </c>
      <c r="B13" s="46">
        <f>IF(Q13=1,[1]MAY!B5*(9/5)+32,IF([1]MAY!B5="","","M"))</f>
        <v>91.4</v>
      </c>
      <c r="C13" s="46">
        <f>IF(R13=1,[1]MAY!C5*(9/5)+32,"")</f>
        <v>62.6</v>
      </c>
      <c r="D13" s="46">
        <f t="shared" si="0"/>
        <v>12</v>
      </c>
      <c r="E13" s="46">
        <f t="shared" si="1"/>
        <v>0</v>
      </c>
      <c r="F13" s="53">
        <f>IF(ISBLANK([1]MAY!D5),"",[1]MAY!D5)</f>
        <v>0</v>
      </c>
      <c r="G13" s="54" t="str">
        <f>IF([1]MAY!J5="","",[1]MAY!J5)</f>
        <v>N</v>
      </c>
      <c r="H13" s="55">
        <f>IF(ISBLANK([1]MAY!E5),"",[1]MAY!E5)</f>
        <v>0</v>
      </c>
      <c r="I13" s="54">
        <f>IF(ISBLANK([1]MAY!F5),"",[1]MAY!F5)</f>
        <v>160</v>
      </c>
      <c r="J13" s="46">
        <f>IF(ISBLANK([1]MAY!G5),"",[1]MAY!G5)</f>
        <v>15</v>
      </c>
      <c r="K13" s="86" t="str">
        <f>IF(ISBLANK([1]MAY!H5),"",[1]MAY!H5)</f>
        <v/>
      </c>
      <c r="L13" s="87" t="str">
        <f>IF(ISBLANK([1]MAY!I5),"",[1]MAY!I5)</f>
        <v/>
      </c>
      <c r="N13" s="1">
        <f t="shared" si="2"/>
        <v>77</v>
      </c>
      <c r="O13" s="1">
        <f>IF((J13=O47),I13,0.04)</f>
        <v>0.04</v>
      </c>
      <c r="P13" s="1">
        <f t="shared" si="3"/>
        <v>1</v>
      </c>
      <c r="Q13" s="1" t="b">
        <f>ISNUMBER([1]MAY!B5)</f>
        <v>1</v>
      </c>
      <c r="R13" s="1" t="b">
        <f>ISNUMBER([1]MAY!C5)</f>
        <v>1</v>
      </c>
    </row>
    <row r="14" spans="1:18" ht="18" customHeight="1" thickBot="1" x14ac:dyDescent="0.3">
      <c r="A14" s="93">
        <v>3</v>
      </c>
      <c r="B14" s="42">
        <f>IF(Q14=1,[1]MAY!B6*(9/5)+32,IF([1]MAY!B6="","","M"))</f>
        <v>87.800000000000011</v>
      </c>
      <c r="C14" s="42">
        <f>IF(R14=1,[1]MAY!C6*(9/5)+32,"")</f>
        <v>64.400000000000006</v>
      </c>
      <c r="D14" s="42">
        <f t="shared" si="0"/>
        <v>11</v>
      </c>
      <c r="E14" s="42">
        <f t="shared" si="1"/>
        <v>0</v>
      </c>
      <c r="F14" s="43">
        <f>IF(ISBLANK([1]MAY!D6),"",[1]MAY!D6)</f>
        <v>0</v>
      </c>
      <c r="G14" s="44" t="str">
        <f>IF([1]MAY!J6="","",[1]MAY!J6)</f>
        <v>N</v>
      </c>
      <c r="H14" s="45">
        <f>IF(ISBLANK([1]MAY!E6),"",[1]MAY!E6)</f>
        <v>0</v>
      </c>
      <c r="I14" s="44">
        <f>IF(ISBLANK([1]MAY!F6),"",[1]MAY!F6)</f>
        <v>270</v>
      </c>
      <c r="J14" s="42">
        <f>IF(ISBLANK([1]MAY!G6),"",[1]MAY!G6)</f>
        <v>12</v>
      </c>
      <c r="K14" s="86" t="str">
        <f>IF(ISBLANK([1]MAY!H6),"",[1]MAY!H6)</f>
        <v/>
      </c>
      <c r="L14" s="87" t="str">
        <f>IF(ISBLANK([1]MAY!I6),"",[1]MAY!I6)</f>
        <v/>
      </c>
      <c r="N14" s="1">
        <f t="shared" si="2"/>
        <v>76</v>
      </c>
      <c r="O14" s="1">
        <f>IF((J14=O47),I14,0.04)</f>
        <v>0.04</v>
      </c>
      <c r="P14" s="1">
        <f t="shared" si="3"/>
        <v>1</v>
      </c>
      <c r="Q14" s="1" t="b">
        <f>ISNUMBER([1]MAY!B6)</f>
        <v>1</v>
      </c>
      <c r="R14" s="1" t="b">
        <f>ISNUMBER([1]MAY!C6)</f>
        <v>1</v>
      </c>
    </row>
    <row r="15" spans="1:18" ht="18" customHeight="1" thickBot="1" x14ac:dyDescent="0.3">
      <c r="A15" s="94">
        <v>4</v>
      </c>
      <c r="B15" s="46">
        <f>IF(Q15=1,[1]MAY!B7*(9/5)+32,IF([1]MAY!B7="","","M"))</f>
        <v>91.4</v>
      </c>
      <c r="C15" s="46">
        <f>IF(R15=1,[1]MAY!C7*(9/5)+32,"")</f>
        <v>68</v>
      </c>
      <c r="D15" s="46">
        <f t="shared" si="0"/>
        <v>15</v>
      </c>
      <c r="E15" s="46">
        <f t="shared" si="1"/>
        <v>0</v>
      </c>
      <c r="F15" s="53" t="str">
        <f>IF(ISBLANK([1]MAY!D7),"",[1]MAY!D7)</f>
        <v>T</v>
      </c>
      <c r="G15" s="54" t="str">
        <f>IF([1]MAY!J7="","",[1]MAY!J7)</f>
        <v>N</v>
      </c>
      <c r="H15" s="55">
        <f>IF(ISBLANK([1]MAY!E7),"",[1]MAY!E7)</f>
        <v>0</v>
      </c>
      <c r="I15" s="54">
        <f>IF(ISBLANK([1]MAY!F7),"",[1]MAY!F7)</f>
        <v>150</v>
      </c>
      <c r="J15" s="46">
        <f>IF(ISBLANK([1]MAY!G7),"",[1]MAY!G7)</f>
        <v>20</v>
      </c>
      <c r="K15" s="86" t="str">
        <f>IF(ISBLANK([1]MAY!H7),"",[1]MAY!H7)</f>
        <v/>
      </c>
      <c r="L15" s="87" t="str">
        <f>IF(ISBLANK([1]MAY!I7),"",[1]MAY!I7)</f>
        <v/>
      </c>
      <c r="N15" s="1">
        <f t="shared" si="2"/>
        <v>80</v>
      </c>
      <c r="O15" s="1">
        <f>IF((J15=O47),I15,0.04)</f>
        <v>0.04</v>
      </c>
      <c r="P15" s="1">
        <f t="shared" si="3"/>
        <v>1</v>
      </c>
      <c r="Q15" s="1" t="b">
        <f>ISNUMBER([1]MAY!B7)</f>
        <v>1</v>
      </c>
      <c r="R15" s="1" t="b">
        <f>ISNUMBER([1]MAY!C7)</f>
        <v>1</v>
      </c>
    </row>
    <row r="16" spans="1:18" ht="18" customHeight="1" thickBot="1" x14ac:dyDescent="0.3">
      <c r="A16" s="93">
        <v>5</v>
      </c>
      <c r="B16" s="42">
        <f>IF(Q16=1,[1]MAY!B8*(9/5)+32,IF([1]MAY!B8="","","M"))</f>
        <v>91.4</v>
      </c>
      <c r="C16" s="42">
        <f>IF(R16=1,[1]MAY!C8*(9/5)+32,"")</f>
        <v>62.6</v>
      </c>
      <c r="D16" s="42">
        <f t="shared" si="0"/>
        <v>12</v>
      </c>
      <c r="E16" s="42">
        <f t="shared" si="1"/>
        <v>0</v>
      </c>
      <c r="F16" s="43">
        <f>IF(ISBLANK([1]MAY!D8),"",[1]MAY!D8)</f>
        <v>0</v>
      </c>
      <c r="G16" s="44" t="str">
        <f>IF([1]MAY!J8="","",[1]MAY!J8)</f>
        <v>N</v>
      </c>
      <c r="H16" s="45">
        <f>IF(ISBLANK([1]MAY!E8),"",[1]MAY!E8)</f>
        <v>0</v>
      </c>
      <c r="I16" s="44">
        <f>IF(ISBLANK([1]MAY!F8),"",[1]MAY!F8)</f>
        <v>230</v>
      </c>
      <c r="J16" s="42">
        <f>IF(ISBLANK([1]MAY!G8),"",[1]MAY!G8)</f>
        <v>13</v>
      </c>
      <c r="K16" s="86" t="str">
        <f>IF(ISBLANK([1]MAY!H8),"",[1]MAY!H8)</f>
        <v/>
      </c>
      <c r="L16" s="87" t="str">
        <f>IF(ISBLANK([1]MAY!I8),"",[1]MAY!I8)</f>
        <v/>
      </c>
      <c r="N16" s="1">
        <f t="shared" si="2"/>
        <v>77</v>
      </c>
      <c r="O16" s="1">
        <f>IF((J16=O47),I16,0.04)</f>
        <v>0.04</v>
      </c>
      <c r="P16" s="1">
        <f t="shared" si="3"/>
        <v>1</v>
      </c>
      <c r="Q16" s="1" t="b">
        <f>ISNUMBER([1]MAY!B8)</f>
        <v>1</v>
      </c>
      <c r="R16" s="1" t="b">
        <f>ISNUMBER([1]MAY!C8)</f>
        <v>1</v>
      </c>
    </row>
    <row r="17" spans="1:18" ht="18" customHeight="1" thickBot="1" x14ac:dyDescent="0.3">
      <c r="A17" s="94">
        <v>6</v>
      </c>
      <c r="B17" s="46">
        <f>IF(Q17=1,[1]MAY!B9*(9/5)+32,IF([1]MAY!B9="","","M"))</f>
        <v>91.4</v>
      </c>
      <c r="C17" s="46">
        <f>IF(R17=1,[1]MAY!C9*(9/5)+32,"")</f>
        <v>66.2</v>
      </c>
      <c r="D17" s="46">
        <f t="shared" si="0"/>
        <v>14</v>
      </c>
      <c r="E17" s="46">
        <f t="shared" si="1"/>
        <v>0</v>
      </c>
      <c r="F17" s="53">
        <f>IF(ISBLANK([1]MAY!D9),"",[1]MAY!D9)</f>
        <v>0</v>
      </c>
      <c r="G17" s="54" t="str">
        <f>IF([1]MAY!J9="","",[1]MAY!J9)</f>
        <v>N</v>
      </c>
      <c r="H17" s="55">
        <f>IF(ISBLANK([1]MAY!E9),"",[1]MAY!E9)</f>
        <v>0</v>
      </c>
      <c r="I17" s="54">
        <f>IF(ISBLANK([1]MAY!F9),"",[1]MAY!F9)</f>
        <v>230</v>
      </c>
      <c r="J17" s="46">
        <f>IF(ISBLANK([1]MAY!G9),"",[1]MAY!G9)</f>
        <v>13</v>
      </c>
      <c r="K17" s="86" t="str">
        <f>IF(ISBLANK([1]MAY!H9),"",[1]MAY!H9)</f>
        <v/>
      </c>
      <c r="L17" s="87" t="str">
        <f>IF(ISBLANK([1]MAY!I9),"",[1]MAY!I9)</f>
        <v/>
      </c>
      <c r="N17" s="1">
        <f t="shared" si="2"/>
        <v>79</v>
      </c>
      <c r="O17" s="1">
        <f>IF((J17=O47),I17,0.04)</f>
        <v>0.04</v>
      </c>
      <c r="P17" s="1">
        <f t="shared" si="3"/>
        <v>1</v>
      </c>
      <c r="Q17" s="1" t="b">
        <f>ISNUMBER([1]MAY!B9)</f>
        <v>1</v>
      </c>
      <c r="R17" s="1" t="b">
        <f>ISNUMBER([1]MAY!C9)</f>
        <v>1</v>
      </c>
    </row>
    <row r="18" spans="1:18" ht="18" customHeight="1" thickBot="1" x14ac:dyDescent="0.3">
      <c r="A18" s="93">
        <v>7</v>
      </c>
      <c r="B18" s="42">
        <f>IF(Q18=1,[1]MAY!B10*(9/5)+32,IF([1]MAY!B10="","","M"))</f>
        <v>91.4</v>
      </c>
      <c r="C18" s="42">
        <f>IF(R18=1,[1]MAY!C10*(9/5)+32,"")</f>
        <v>69.800000000000011</v>
      </c>
      <c r="D18" s="42">
        <f t="shared" si="0"/>
        <v>16</v>
      </c>
      <c r="E18" s="42">
        <f t="shared" si="1"/>
        <v>0</v>
      </c>
      <c r="F18" s="43">
        <f>IF(ISBLANK([1]MAY!D10),"",[1]MAY!D10)</f>
        <v>0</v>
      </c>
      <c r="G18" s="44" t="str">
        <f>IF([1]MAY!J10="","",[1]MAY!J10)</f>
        <v>N</v>
      </c>
      <c r="H18" s="45">
        <f>IF(ISBLANK([1]MAY!E10),"",[1]MAY!E10)</f>
        <v>0</v>
      </c>
      <c r="I18" s="44">
        <f>IF(ISBLANK([1]MAY!F10),"",[1]MAY!F10)</f>
        <v>220</v>
      </c>
      <c r="J18" s="42">
        <f>IF(ISBLANK([1]MAY!G10),"",[1]MAY!G10)</f>
        <v>16</v>
      </c>
      <c r="K18" s="86" t="str">
        <f>IF(ISBLANK([1]MAY!H10),"",[1]MAY!H10)</f>
        <v/>
      </c>
      <c r="L18" s="87" t="str">
        <f>IF(ISBLANK([1]MAY!I10),"",[1]MAY!I10)</f>
        <v/>
      </c>
      <c r="N18" s="1">
        <f t="shared" si="2"/>
        <v>81</v>
      </c>
      <c r="O18" s="1">
        <f>IF((J18=O47),I18,0.04)</f>
        <v>0.04</v>
      </c>
      <c r="P18" s="1">
        <f t="shared" si="3"/>
        <v>1</v>
      </c>
      <c r="Q18" s="1" t="b">
        <f>ISNUMBER([1]MAY!B10)</f>
        <v>1</v>
      </c>
      <c r="R18" s="1" t="b">
        <f>ISNUMBER([1]MAY!C10)</f>
        <v>1</v>
      </c>
    </row>
    <row r="19" spans="1:18" ht="18" customHeight="1" thickBot="1" x14ac:dyDescent="0.3">
      <c r="A19" s="94">
        <v>8</v>
      </c>
      <c r="B19" s="46">
        <f>IF(Q19=1,[1]MAY!B11*(9/5)+32,IF([1]MAY!B11="","","M"))</f>
        <v>93.2</v>
      </c>
      <c r="C19" s="46">
        <f>IF(R19=1,[1]MAY!C11*(9/5)+32,"")</f>
        <v>73.400000000000006</v>
      </c>
      <c r="D19" s="46">
        <f t="shared" si="0"/>
        <v>18</v>
      </c>
      <c r="E19" s="46">
        <f t="shared" si="1"/>
        <v>0</v>
      </c>
      <c r="F19" s="53">
        <f>IF(ISBLANK([1]MAY!D11),"",[1]MAY!D11)</f>
        <v>0</v>
      </c>
      <c r="G19" s="54" t="str">
        <f>IF([1]MAY!J11="","",[1]MAY!J11)</f>
        <v>N</v>
      </c>
      <c r="H19" s="55">
        <f>IF(ISBLANK([1]MAY!E11),"",[1]MAY!E11)</f>
        <v>0</v>
      </c>
      <c r="I19" s="54">
        <f>IF(ISBLANK([1]MAY!F11),"",[1]MAY!F11)</f>
        <v>220</v>
      </c>
      <c r="J19" s="46">
        <f>IF(ISBLANK([1]MAY!G11),"",[1]MAY!G11)</f>
        <v>19</v>
      </c>
      <c r="K19" s="86" t="str">
        <f>IF(ISBLANK([1]MAY!H11),"",[1]MAY!H11)</f>
        <v/>
      </c>
      <c r="L19" s="87" t="str">
        <f>IF(ISBLANK([1]MAY!I11),"",[1]MAY!I11)</f>
        <v/>
      </c>
      <c r="N19" s="1">
        <f t="shared" si="2"/>
        <v>83</v>
      </c>
      <c r="O19" s="1">
        <f>IF((J19=O47),I19,0.04)</f>
        <v>0.04</v>
      </c>
      <c r="P19" s="1">
        <f t="shared" si="3"/>
        <v>1</v>
      </c>
      <c r="Q19" s="1" t="b">
        <f>ISNUMBER([1]MAY!B11)</f>
        <v>1</v>
      </c>
      <c r="R19" s="1" t="b">
        <f>ISNUMBER([1]MAY!C11)</f>
        <v>1</v>
      </c>
    </row>
    <row r="20" spans="1:18" ht="18" customHeight="1" thickBot="1" x14ac:dyDescent="0.3">
      <c r="A20" s="93">
        <v>9</v>
      </c>
      <c r="B20" s="42">
        <v>91</v>
      </c>
      <c r="C20" s="42">
        <f>IF(R20=1,[1]MAY!C12*(9/5)+32,"")</f>
        <v>71.599999999999994</v>
      </c>
      <c r="D20" s="42">
        <f t="shared" si="0"/>
        <v>16</v>
      </c>
      <c r="E20" s="42">
        <f t="shared" si="1"/>
        <v>0</v>
      </c>
      <c r="F20" s="43" t="str">
        <f>IF(ISBLANK([1]MAY!D12),"",[1]MAY!D12)</f>
        <v>T</v>
      </c>
      <c r="G20" s="44" t="str">
        <f>IF([1]MAY!J12="","",[1]MAY!J12)</f>
        <v>Y</v>
      </c>
      <c r="H20" s="45">
        <f>IF(ISBLANK([1]MAY!E12),"",[1]MAY!E12)</f>
        <v>0</v>
      </c>
      <c r="I20" s="44">
        <f>IF(ISBLANK([1]MAY!F12),"",[1]MAY!F12)</f>
        <v>260</v>
      </c>
      <c r="J20" s="42">
        <f>IF(ISBLANK([1]MAY!G12),"",[1]MAY!G12)</f>
        <v>21</v>
      </c>
      <c r="K20" s="86" t="str">
        <f>IF(ISBLANK([1]MAY!H12),"",[1]MAY!H12)</f>
        <v/>
      </c>
      <c r="L20" s="87" t="str">
        <f>IF(ISBLANK([1]MAY!I12),"",[1]MAY!I12)</f>
        <v/>
      </c>
      <c r="N20" s="1">
        <f t="shared" si="2"/>
        <v>81</v>
      </c>
      <c r="O20" s="1">
        <f>IF((J20=O47),I20,0.04)</f>
        <v>0.04</v>
      </c>
      <c r="P20" s="1">
        <f t="shared" si="3"/>
        <v>1</v>
      </c>
      <c r="Q20" s="1" t="b">
        <f>ISNUMBER([1]MAY!B12)</f>
        <v>1</v>
      </c>
      <c r="R20" s="1" t="b">
        <f>ISNUMBER([1]MAY!C12)</f>
        <v>1</v>
      </c>
    </row>
    <row r="21" spans="1:18" ht="18" customHeight="1" thickBot="1" x14ac:dyDescent="0.3">
      <c r="A21" s="94">
        <v>10</v>
      </c>
      <c r="B21" s="46">
        <f>IF(Q21=1,[1]MAY!B13*(9/5)+32,IF([1]MAY!B13="","","M"))</f>
        <v>86</v>
      </c>
      <c r="C21" s="46">
        <f>IF(R21=1,[1]MAY!C13*(9/5)+32,"")</f>
        <v>66.2</v>
      </c>
      <c r="D21" s="46">
        <f t="shared" si="0"/>
        <v>11</v>
      </c>
      <c r="E21" s="46">
        <f>IF(N21=0,"",IF((AND((N21&lt;65),(B21&lt;&gt;" "))),(65-N21),0))</f>
        <v>0</v>
      </c>
      <c r="F21" s="53">
        <f>IF(ISBLANK([1]MAY!D13),"",[1]MAY!D13)</f>
        <v>2.74</v>
      </c>
      <c r="G21" s="54" t="str">
        <f>IF([1]MAY!J13="","",[1]MAY!J13)</f>
        <v>Y</v>
      </c>
      <c r="H21" s="55">
        <f>IF(ISBLANK([1]MAY!E13),"",[1]MAY!E13)</f>
        <v>0</v>
      </c>
      <c r="I21" s="54">
        <f>IF(ISBLANK([1]MAY!F13),"",[1]MAY!F13)</f>
        <v>320</v>
      </c>
      <c r="J21" s="46">
        <f>IF(ISBLANK([1]MAY!G13),"",[1]MAY!G13)</f>
        <v>22</v>
      </c>
      <c r="K21" s="86" t="str">
        <f>IF(ISBLANK([1]MAY!H13),"",[1]MAY!H13)</f>
        <v/>
      </c>
      <c r="L21" s="87" t="str">
        <f>IF(ISBLANK([1]MAY!I13),"",[1]MAY!I13)</f>
        <v/>
      </c>
      <c r="N21" s="1">
        <f t="shared" si="2"/>
        <v>76</v>
      </c>
      <c r="O21" s="1">
        <f>IF((J21=O47),I21,0.04)</f>
        <v>0.04</v>
      </c>
      <c r="P21" s="1">
        <f t="shared" si="3"/>
        <v>1</v>
      </c>
      <c r="Q21" s="1" t="b">
        <f>ISNUMBER([1]MAY!B13)</f>
        <v>1</v>
      </c>
      <c r="R21" s="1" t="b">
        <f>ISNUMBER([1]MAY!C13)</f>
        <v>1</v>
      </c>
    </row>
    <row r="22" spans="1:18" ht="18" customHeight="1" thickBot="1" x14ac:dyDescent="0.3">
      <c r="A22" s="93">
        <v>11</v>
      </c>
      <c r="B22" s="42">
        <f>IF(Q22=1,[1]MAY!B14*(9/5)+32,IF([1]MAY!B14="","","M"))</f>
        <v>82.4</v>
      </c>
      <c r="C22" s="42">
        <f>IF(R22=1,[1]MAY!C14*(9/5)+32,"")</f>
        <v>59</v>
      </c>
      <c r="D22" s="42">
        <f t="shared" si="0"/>
        <v>6</v>
      </c>
      <c r="E22" s="42">
        <f>IF(N22=0,"",IF((AND((N22&lt;65),(B22&lt;&gt;" "))),(65-N22),0))</f>
        <v>0</v>
      </c>
      <c r="F22" s="43">
        <f>IF(ISBLANK([1]MAY!D14),"",[1]MAY!D14)</f>
        <v>0</v>
      </c>
      <c r="G22" s="44" t="str">
        <f>IF([1]MAY!J14="","",[1]MAY!J14)</f>
        <v>N</v>
      </c>
      <c r="H22" s="45">
        <f>IF(ISBLANK([1]MAY!E14),"",[1]MAY!E14)</f>
        <v>0</v>
      </c>
      <c r="I22" s="44">
        <f>IF(ISBLANK([1]MAY!F14),"",[1]MAY!F14)</f>
        <v>320</v>
      </c>
      <c r="J22" s="42">
        <f>IF(ISBLANK([1]MAY!G14),"",[1]MAY!G14)</f>
        <v>13</v>
      </c>
      <c r="K22" s="86" t="str">
        <f>IF(ISBLANK([1]MAY!H14),"",[1]MAY!H14)</f>
        <v/>
      </c>
      <c r="L22" s="87" t="str">
        <f>IF(ISBLANK([1]MAY!I14),"",[1]MAY!I14)</f>
        <v/>
      </c>
      <c r="N22" s="1">
        <f t="shared" si="2"/>
        <v>71</v>
      </c>
      <c r="O22" s="1">
        <f>IF((J22=O47),I22,0.04)</f>
        <v>0.04</v>
      </c>
      <c r="P22" s="1">
        <f t="shared" si="3"/>
        <v>1</v>
      </c>
      <c r="Q22" s="1" t="b">
        <f>ISNUMBER([1]MAY!B14)</f>
        <v>1</v>
      </c>
      <c r="R22" s="1" t="b">
        <f>ISNUMBER([1]MAY!C14)</f>
        <v>1</v>
      </c>
    </row>
    <row r="23" spans="1:18" ht="18" customHeight="1" thickBot="1" x14ac:dyDescent="0.3">
      <c r="A23" s="94">
        <v>12</v>
      </c>
      <c r="B23" s="46">
        <f>IF(Q23=1,[1]MAY!B15*(9/5)+32,IF([1]MAY!B15="","","M"))</f>
        <v>82.4</v>
      </c>
      <c r="C23" s="46">
        <f>IF(R23=1,[1]MAY!C15*(9/5)+32,"")</f>
        <v>57.2</v>
      </c>
      <c r="D23" s="46">
        <f t="shared" si="0"/>
        <v>5</v>
      </c>
      <c r="E23" s="46">
        <f t="shared" si="1"/>
        <v>0</v>
      </c>
      <c r="F23" s="53" t="str">
        <f>IF(ISBLANK([1]MAY!D15),"",[1]MAY!D15)</f>
        <v>T</v>
      </c>
      <c r="G23" s="54" t="str">
        <f>IF([1]MAY!J15="","",[1]MAY!J15)</f>
        <v>N</v>
      </c>
      <c r="H23" s="55">
        <f>IF(ISBLANK([1]MAY!E15),"",[1]MAY!E15)</f>
        <v>0</v>
      </c>
      <c r="I23" s="54">
        <f>IF(ISBLANK([1]MAY!F15),"",[1]MAY!F15)</f>
        <v>50</v>
      </c>
      <c r="J23" s="46">
        <f>IF(ISBLANK([1]MAY!G15),"",[1]MAY!G15)</f>
        <v>13</v>
      </c>
      <c r="K23" s="86" t="str">
        <f>IF(ISBLANK([1]MAY!H15),"",[1]MAY!H15)</f>
        <v/>
      </c>
      <c r="L23" s="87" t="str">
        <f>IF(ISBLANK([1]MAY!I15),"",[1]MAY!I15)</f>
        <v/>
      </c>
      <c r="N23" s="1">
        <f t="shared" si="2"/>
        <v>70</v>
      </c>
      <c r="O23" s="1">
        <f>IF((J23=O47),I23,0.04)</f>
        <v>0.04</v>
      </c>
      <c r="P23" s="1">
        <f t="shared" si="3"/>
        <v>1</v>
      </c>
      <c r="Q23" s="1" t="b">
        <f>ISNUMBER([1]MAY!B15)</f>
        <v>1</v>
      </c>
      <c r="R23" s="1" t="b">
        <f>ISNUMBER([1]MAY!C15)</f>
        <v>1</v>
      </c>
    </row>
    <row r="24" spans="1:18" ht="18" customHeight="1" thickBot="1" x14ac:dyDescent="0.3">
      <c r="A24" s="93">
        <v>13</v>
      </c>
      <c r="B24" s="42">
        <f>IF(Q24=1,[1]MAY!B16*(9/5)+32,IF([1]MAY!B16="","","M"))</f>
        <v>69.800000000000011</v>
      </c>
      <c r="C24" s="42">
        <f>IF(R24=1,[1]MAY!C16*(9/5)+32,"")</f>
        <v>64.400000000000006</v>
      </c>
      <c r="D24" s="42">
        <f t="shared" si="0"/>
        <v>2</v>
      </c>
      <c r="E24" s="42">
        <f t="shared" si="1"/>
        <v>0</v>
      </c>
      <c r="F24" s="43">
        <f>IF(ISBLANK([1]MAY!D16),"",[1]MAY!D16)</f>
        <v>1.61</v>
      </c>
      <c r="G24" s="44" t="str">
        <f>IF([1]MAY!J16="","",[1]MAY!J16)</f>
        <v>Y</v>
      </c>
      <c r="H24" s="45">
        <f>IF(ISBLANK([1]MAY!E16),"",[1]MAY!E16)</f>
        <v>0</v>
      </c>
      <c r="I24" s="44">
        <f>IF(ISBLANK([1]MAY!F16),"",[1]MAY!F16)</f>
        <v>100</v>
      </c>
      <c r="J24" s="42">
        <f>IF(ISBLANK([1]MAY!G16),"",[1]MAY!G16)</f>
        <v>34</v>
      </c>
      <c r="K24" s="86" t="str">
        <f>IF(ISBLANK([1]MAY!H16),"",[1]MAY!H16)</f>
        <v/>
      </c>
      <c r="L24" s="87" t="str">
        <f>IF(ISBLANK([1]MAY!I16),"",[1]MAY!I16)</f>
        <v/>
      </c>
      <c r="N24" s="1">
        <f t="shared" si="2"/>
        <v>67</v>
      </c>
      <c r="O24" s="1">
        <f>IF((J24=O47),I24,0.04)</f>
        <v>0.04</v>
      </c>
      <c r="P24" s="1">
        <f t="shared" si="3"/>
        <v>1</v>
      </c>
      <c r="Q24" s="1" t="b">
        <f>ISNUMBER([1]MAY!B16)</f>
        <v>1</v>
      </c>
      <c r="R24" s="1" t="b">
        <f>ISNUMBER([1]MAY!C16)</f>
        <v>1</v>
      </c>
    </row>
    <row r="25" spans="1:18" ht="18" customHeight="1" thickBot="1" x14ac:dyDescent="0.3">
      <c r="A25" s="94">
        <v>14</v>
      </c>
      <c r="B25" s="46">
        <f>IF(Q25=1,[1]MAY!B17*(9/5)+32,IF([1]MAY!B17="","","M"))</f>
        <v>84.2</v>
      </c>
      <c r="C25" s="46">
        <f>IF(R25=1,[1]MAY!C17*(9/5)+32,"")</f>
        <v>64.400000000000006</v>
      </c>
      <c r="D25" s="46">
        <f t="shared" si="0"/>
        <v>9</v>
      </c>
      <c r="E25" s="46">
        <f t="shared" si="1"/>
        <v>0</v>
      </c>
      <c r="F25" s="53">
        <f>IF(ISBLANK([1]MAY!D17),"",[1]MAY!D17)</f>
        <v>0.97</v>
      </c>
      <c r="G25" s="54" t="str">
        <f>IF([1]MAY!J17="","",[1]MAY!J17)</f>
        <v>Y</v>
      </c>
      <c r="H25" s="55">
        <f>IF(ISBLANK([1]MAY!E17),"",[1]MAY!E17)</f>
        <v>0</v>
      </c>
      <c r="I25" s="54">
        <f>IF(ISBLANK([1]MAY!F17),"",[1]MAY!F17)</f>
        <v>220</v>
      </c>
      <c r="J25" s="46">
        <f>IF(ISBLANK([1]MAY!G17),"",[1]MAY!G17)</f>
        <v>16</v>
      </c>
      <c r="K25" s="86" t="str">
        <f>IF(ISBLANK([1]MAY!H17),"",[1]MAY!H17)</f>
        <v/>
      </c>
      <c r="L25" s="87" t="str">
        <f>IF(ISBLANK([1]MAY!I17),"",[1]MAY!I17)</f>
        <v/>
      </c>
      <c r="N25" s="1">
        <f t="shared" si="2"/>
        <v>74</v>
      </c>
      <c r="O25" s="1">
        <f>IF((J25=O47),I25,0.04)</f>
        <v>0.04</v>
      </c>
      <c r="P25" s="1">
        <f t="shared" si="3"/>
        <v>1</v>
      </c>
      <c r="Q25" s="1" t="b">
        <f>ISNUMBER([1]MAY!B17)</f>
        <v>1</v>
      </c>
      <c r="R25" s="1" t="b">
        <f>ISNUMBER([1]MAY!C17)</f>
        <v>1</v>
      </c>
    </row>
    <row r="26" spans="1:18" ht="18" customHeight="1" thickBot="1" x14ac:dyDescent="0.3">
      <c r="A26" s="93">
        <v>15</v>
      </c>
      <c r="B26" s="42">
        <f>IF(Q26=1,[1]MAY!B18*(9/5)+32,IF([1]MAY!B18="","","M"))</f>
        <v>84.2</v>
      </c>
      <c r="C26" s="42">
        <f>IF(R26=1,[1]MAY!C18*(9/5)+32,"")</f>
        <v>64.400000000000006</v>
      </c>
      <c r="D26" s="42">
        <f t="shared" si="0"/>
        <v>9</v>
      </c>
      <c r="E26" s="42">
        <f t="shared" si="1"/>
        <v>0</v>
      </c>
      <c r="F26" s="43">
        <f>IF(ISBLANK([1]MAY!D18),"",[1]MAY!D18)</f>
        <v>0</v>
      </c>
      <c r="G26" s="44" t="str">
        <f>IF([1]MAY!J18="","",[1]MAY!J18)</f>
        <v>N</v>
      </c>
      <c r="H26" s="45">
        <f>IF(ISBLANK([1]MAY!E18),"",[1]MAY!E18)</f>
        <v>0</v>
      </c>
      <c r="I26" s="44">
        <f>IF(ISBLANK([1]MAY!F18),"",[1]MAY!F18)</f>
        <v>300</v>
      </c>
      <c r="J26" s="42">
        <f>IF(ISBLANK([1]MAY!G18),"",[1]MAY!G18)</f>
        <v>12</v>
      </c>
      <c r="K26" s="86" t="str">
        <f>IF(ISBLANK([1]MAY!H18),"",[1]MAY!H18)</f>
        <v/>
      </c>
      <c r="L26" s="87" t="str">
        <f>IF(ISBLANK([1]MAY!I18),"",[1]MAY!I18)</f>
        <v/>
      </c>
      <c r="N26" s="1">
        <f t="shared" si="2"/>
        <v>74</v>
      </c>
      <c r="O26" s="1">
        <f>IF((J26=O47),I26,0.04)</f>
        <v>0.04</v>
      </c>
      <c r="P26" s="1">
        <f t="shared" si="3"/>
        <v>1</v>
      </c>
      <c r="Q26" s="1" t="b">
        <f>ISNUMBER([1]MAY!B18)</f>
        <v>1</v>
      </c>
      <c r="R26" s="1" t="b">
        <f>ISNUMBER([1]MAY!C18)</f>
        <v>1</v>
      </c>
    </row>
    <row r="27" spans="1:18" ht="18" customHeight="1" thickBot="1" x14ac:dyDescent="0.3">
      <c r="A27" s="94">
        <v>16</v>
      </c>
      <c r="B27" s="46">
        <f>IF(Q27=1,[1]MAY!B19*(9/5)+32,IF([1]MAY!B19="","","M"))</f>
        <v>89.6</v>
      </c>
      <c r="C27" s="46">
        <f>IF(R27=1,[1]MAY!C19*(9/5)+32,"")</f>
        <v>60.8</v>
      </c>
      <c r="D27" s="46">
        <f t="shared" si="0"/>
        <v>10</v>
      </c>
      <c r="E27" s="46">
        <f t="shared" si="1"/>
        <v>0</v>
      </c>
      <c r="F27" s="53">
        <f>IF(ISBLANK([1]MAY!D19),"",[1]MAY!D19)</f>
        <v>0</v>
      </c>
      <c r="G27" s="54" t="str">
        <f>IF([1]MAY!J19="","",[1]MAY!J19)</f>
        <v>N</v>
      </c>
      <c r="H27" s="55">
        <f>IF(ISBLANK([1]MAY!E19),"",[1]MAY!E19)</f>
        <v>0</v>
      </c>
      <c r="I27" s="54">
        <f>IF(ISBLANK([1]MAY!F19),"",[1]MAY!F19)</f>
        <v>340</v>
      </c>
      <c r="J27" s="46">
        <f>IF(ISBLANK([1]MAY!G19),"",[1]MAY!G19)</f>
        <v>14</v>
      </c>
      <c r="K27" s="86" t="str">
        <f>IF(ISBLANK([1]MAY!H19),"",[1]MAY!H19)</f>
        <v/>
      </c>
      <c r="L27" s="87" t="str">
        <f>IF(ISBLANK([1]MAY!I19),"",[1]MAY!I19)</f>
        <v/>
      </c>
      <c r="N27" s="1">
        <f t="shared" si="2"/>
        <v>75</v>
      </c>
      <c r="O27" s="1">
        <f>IF((J27=O47),I27,0.04)</f>
        <v>0.04</v>
      </c>
      <c r="P27" s="1">
        <f t="shared" si="3"/>
        <v>1</v>
      </c>
      <c r="Q27" s="1" t="b">
        <f>ISNUMBER([1]MAY!B19)</f>
        <v>1</v>
      </c>
      <c r="R27" s="1" t="b">
        <f>ISNUMBER([1]MAY!C19)</f>
        <v>1</v>
      </c>
    </row>
    <row r="28" spans="1:18" ht="18" customHeight="1" thickBot="1" x14ac:dyDescent="0.3">
      <c r="A28" s="93">
        <v>17</v>
      </c>
      <c r="B28" s="42">
        <f>IF(Q28=1,[1]MAY!B20*(9/5)+32,IF([1]MAY!B20="","","M"))</f>
        <v>77</v>
      </c>
      <c r="C28" s="42">
        <f>IF(R28=1,[1]MAY!C20*(9/5)+32,"")</f>
        <v>68</v>
      </c>
      <c r="D28" s="42">
        <f t="shared" si="0"/>
        <v>8</v>
      </c>
      <c r="E28" s="42">
        <f t="shared" si="1"/>
        <v>0</v>
      </c>
      <c r="F28" s="43">
        <f>IF(ISBLANK([1]MAY!D20),"",[1]MAY!D20)</f>
        <v>0.48</v>
      </c>
      <c r="G28" s="44" t="str">
        <f>IF([1]MAY!J20="","",[1]MAY!J20)</f>
        <v>Y</v>
      </c>
      <c r="H28" s="45">
        <f>IF(ISBLANK([1]MAY!E20),"",[1]MAY!E20)</f>
        <v>0</v>
      </c>
      <c r="I28" s="44">
        <f>IF(ISBLANK([1]MAY!F20),"",[1]MAY!F20)</f>
        <v>30</v>
      </c>
      <c r="J28" s="42">
        <f>IF(ISBLANK([1]MAY!G20),"",[1]MAY!G20)</f>
        <v>17</v>
      </c>
      <c r="K28" s="86" t="str">
        <f>IF(ISBLANK([1]MAY!H20),"",[1]MAY!H20)</f>
        <v/>
      </c>
      <c r="L28" s="87" t="str">
        <f>IF(ISBLANK([1]MAY!I20),"",[1]MAY!I20)</f>
        <v/>
      </c>
      <c r="N28" s="1">
        <f t="shared" si="2"/>
        <v>73</v>
      </c>
      <c r="O28" s="1">
        <f>IF((J28=O47),I28,0.04)</f>
        <v>0.04</v>
      </c>
      <c r="P28" s="1">
        <f t="shared" si="3"/>
        <v>1</v>
      </c>
      <c r="Q28" s="1" t="b">
        <f>ISNUMBER([1]MAY!B20)</f>
        <v>1</v>
      </c>
      <c r="R28" s="1" t="b">
        <f>ISNUMBER([1]MAY!C20)</f>
        <v>1</v>
      </c>
    </row>
    <row r="29" spans="1:18" ht="18" customHeight="1" thickBot="1" x14ac:dyDescent="0.3">
      <c r="A29" s="94">
        <v>18</v>
      </c>
      <c r="B29" s="46">
        <f>IF(Q29=1,[1]MAY!B21*(9/5)+32,IF([1]MAY!B21="","","M"))</f>
        <v>82.4</v>
      </c>
      <c r="C29" s="46">
        <f>IF(R29=1,[1]MAY!C21*(9/5)+32,"")</f>
        <v>68</v>
      </c>
      <c r="D29" s="46">
        <f t="shared" si="0"/>
        <v>10</v>
      </c>
      <c r="E29" s="46">
        <f t="shared" si="1"/>
        <v>0</v>
      </c>
      <c r="F29" s="53">
        <f>IF(ISBLANK([1]MAY!D21),"",[1]MAY!D21)</f>
        <v>1.89</v>
      </c>
      <c r="G29" s="54" t="str">
        <f>IF([1]MAY!J21="","",[1]MAY!J21)</f>
        <v>Y</v>
      </c>
      <c r="H29" s="55">
        <f>IF(ISBLANK([1]MAY!E21),"",[1]MAY!E21)</f>
        <v>0</v>
      </c>
      <c r="I29" s="54">
        <f>IF(ISBLANK([1]MAY!F21),"",[1]MAY!F21)</f>
        <v>350</v>
      </c>
      <c r="J29" s="46">
        <f>IF(ISBLANK([1]MAY!G21),"",[1]MAY!G21)</f>
        <v>33</v>
      </c>
      <c r="K29" s="86" t="str">
        <f>IF(ISBLANK([1]MAY!H21),"",[1]MAY!H21)</f>
        <v/>
      </c>
      <c r="L29" s="87" t="str">
        <f>IF(ISBLANK([1]MAY!I21),"",[1]MAY!I21)</f>
        <v/>
      </c>
      <c r="N29" s="1">
        <f t="shared" si="2"/>
        <v>75</v>
      </c>
      <c r="O29" s="1">
        <f>IF((J29=O47),I29,0.04)</f>
        <v>0.04</v>
      </c>
      <c r="P29" s="1">
        <f t="shared" si="3"/>
        <v>1</v>
      </c>
      <c r="Q29" s="1" t="b">
        <f>ISNUMBER([1]MAY!B21)</f>
        <v>1</v>
      </c>
      <c r="R29" s="1" t="b">
        <f>ISNUMBER([1]MAY!C21)</f>
        <v>1</v>
      </c>
    </row>
    <row r="30" spans="1:18" ht="18" customHeight="1" thickBot="1" x14ac:dyDescent="0.3">
      <c r="A30" s="93">
        <v>19</v>
      </c>
      <c r="B30" s="42">
        <f>IF(Q30=1,[1]MAY!B22*(9/5)+32,IF([1]MAY!B22="","","M"))</f>
        <v>86</v>
      </c>
      <c r="C30" s="42">
        <f>IF(R30=1,[1]MAY!C22*(9/5)+32,"")</f>
        <v>68</v>
      </c>
      <c r="D30" s="42">
        <f t="shared" si="0"/>
        <v>12</v>
      </c>
      <c r="E30" s="42">
        <f t="shared" si="1"/>
        <v>0</v>
      </c>
      <c r="F30" s="43">
        <f>IF(ISBLANK([1]MAY!D22),"",[1]MAY!D22)</f>
        <v>0</v>
      </c>
      <c r="G30" s="44" t="str">
        <f>IF([1]MAY!J22="","",[1]MAY!J22)</f>
        <v>N</v>
      </c>
      <c r="H30" s="45">
        <f>IF(ISBLANK([1]MAY!E22),"",[1]MAY!E22)</f>
        <v>0</v>
      </c>
      <c r="I30" s="44">
        <f>IF(ISBLANK([1]MAY!F22),"",[1]MAY!F22)</f>
        <v>320</v>
      </c>
      <c r="J30" s="42">
        <f>IF(ISBLANK([1]MAY!G22),"",[1]MAY!G22)</f>
        <v>14</v>
      </c>
      <c r="K30" s="86" t="str">
        <f>IF(ISBLANK([1]MAY!H22),"",[1]MAY!H22)</f>
        <v/>
      </c>
      <c r="L30" s="87" t="str">
        <f>IF(ISBLANK([1]MAY!I22),"",[1]MAY!I22)</f>
        <v/>
      </c>
      <c r="N30" s="1">
        <f t="shared" si="2"/>
        <v>77</v>
      </c>
      <c r="O30" s="1">
        <f>IF((J30=O47),I30,0.04)</f>
        <v>0.04</v>
      </c>
      <c r="P30" s="1">
        <f t="shared" si="3"/>
        <v>1</v>
      </c>
      <c r="Q30" s="1" t="b">
        <f>ISNUMBER([1]MAY!B22)</f>
        <v>1</v>
      </c>
      <c r="R30" s="1" t="b">
        <f>ISNUMBER([1]MAY!C22)</f>
        <v>1</v>
      </c>
    </row>
    <row r="31" spans="1:18" ht="18" customHeight="1" thickBot="1" x14ac:dyDescent="0.3">
      <c r="A31" s="94">
        <v>20</v>
      </c>
      <c r="B31" s="46">
        <f>IF(Q31=1,[1]MAY!B23*(9/5)+32,IF([1]MAY!B23="","","M"))</f>
        <v>82.4</v>
      </c>
      <c r="C31" s="46">
        <f>IF(R31=1,[1]MAY!C23*(9/5)+32,"")</f>
        <v>64.400000000000006</v>
      </c>
      <c r="D31" s="46">
        <f t="shared" si="0"/>
        <v>8</v>
      </c>
      <c r="E31" s="46">
        <f t="shared" si="1"/>
        <v>0</v>
      </c>
      <c r="F31" s="53">
        <f>IF(ISBLANK([1]MAY!D23),"",[1]MAY!D23)</f>
        <v>0</v>
      </c>
      <c r="G31" s="54" t="str">
        <f>IF([1]MAY!J23="","",[1]MAY!J23)</f>
        <v>N</v>
      </c>
      <c r="H31" s="55">
        <f>IF(ISBLANK([1]MAY!E23),"",[1]MAY!E23)</f>
        <v>0</v>
      </c>
      <c r="I31" s="54">
        <f>IF(ISBLANK([1]MAY!F23),"",[1]MAY!F23)</f>
        <v>60</v>
      </c>
      <c r="J31" s="46">
        <f>IF(ISBLANK([1]MAY!G23),"",[1]MAY!G23)</f>
        <v>11</v>
      </c>
      <c r="K31" s="86" t="str">
        <f>IF(ISBLANK([1]MAY!H23),"",[1]MAY!H23)</f>
        <v/>
      </c>
      <c r="L31" s="87" t="str">
        <f>IF(ISBLANK([1]MAY!I23),"",[1]MAY!I23)</f>
        <v/>
      </c>
      <c r="N31" s="1">
        <f t="shared" si="2"/>
        <v>73</v>
      </c>
      <c r="O31" s="1">
        <f>IF((J31=O47),I31,0.04)</f>
        <v>0.04</v>
      </c>
      <c r="P31" s="1">
        <f t="shared" si="3"/>
        <v>1</v>
      </c>
      <c r="Q31" s="1" t="b">
        <f>ISNUMBER([1]MAY!B23)</f>
        <v>1</v>
      </c>
      <c r="R31" s="1" t="b">
        <f>ISNUMBER([1]MAY!C23)</f>
        <v>1</v>
      </c>
    </row>
    <row r="32" spans="1:18" ht="18" customHeight="1" thickBot="1" x14ac:dyDescent="0.3">
      <c r="A32" s="93">
        <v>21</v>
      </c>
      <c r="B32" s="42">
        <f>IF(Q32=1,[1]MAY!B24*(9/5)+32,IF([1]MAY!B24="","","M"))</f>
        <v>86</v>
      </c>
      <c r="C32" s="42">
        <f>IF(R32=1,[1]MAY!C24*(9/5)+32,"")</f>
        <v>60.8</v>
      </c>
      <c r="D32" s="42">
        <f t="shared" si="0"/>
        <v>8</v>
      </c>
      <c r="E32" s="42">
        <f t="shared" si="1"/>
        <v>0</v>
      </c>
      <c r="F32" s="43">
        <f>IF(ISBLANK([1]MAY!D24),"",[1]MAY!D24)</f>
        <v>0</v>
      </c>
      <c r="G32" s="44" t="str">
        <f>IF([1]MAY!J24="","",[1]MAY!J24)</f>
        <v>N</v>
      </c>
      <c r="H32" s="45">
        <f>IF(ISBLANK([1]MAY!E24),"",[1]MAY!E24)</f>
        <v>0</v>
      </c>
      <c r="I32" s="44">
        <f>IF(ISBLANK([1]MAY!F24),"",[1]MAY!F24)</f>
        <v>120</v>
      </c>
      <c r="J32" s="42">
        <f>IF(ISBLANK([1]MAY!G24),"",[1]MAY!G24)</f>
        <v>7</v>
      </c>
      <c r="K32" s="86" t="str">
        <f>IF(ISBLANK([1]MAY!H24),"",[1]MAY!H24)</f>
        <v/>
      </c>
      <c r="L32" s="87" t="str">
        <f>IF(ISBLANK([1]MAY!I24),"",[1]MAY!I24)</f>
        <v/>
      </c>
      <c r="N32" s="1">
        <f t="shared" si="2"/>
        <v>73</v>
      </c>
      <c r="O32" s="1">
        <f>IF((J32=O47),I32,0.04)</f>
        <v>0.04</v>
      </c>
      <c r="P32" s="1">
        <f t="shared" si="3"/>
        <v>1</v>
      </c>
      <c r="Q32" s="1" t="b">
        <f>ISNUMBER([1]MAY!B24)</f>
        <v>1</v>
      </c>
      <c r="R32" s="1" t="b">
        <f>ISNUMBER([1]MAY!C24)</f>
        <v>1</v>
      </c>
    </row>
    <row r="33" spans="1:18" ht="18" customHeight="1" thickBot="1" x14ac:dyDescent="0.3">
      <c r="A33" s="94">
        <v>22</v>
      </c>
      <c r="B33" s="46">
        <f>IF(Q33=1,[1]MAY!B25*(9/5)+32,IF([1]MAY!B25="","","M"))</f>
        <v>87.800000000000011</v>
      </c>
      <c r="C33" s="46">
        <f>IF(R33=1,[1]MAY!C25*(9/5)+32,"")</f>
        <v>62.6</v>
      </c>
      <c r="D33" s="46">
        <f t="shared" si="0"/>
        <v>10</v>
      </c>
      <c r="E33" s="46">
        <f t="shared" si="1"/>
        <v>0</v>
      </c>
      <c r="F33" s="53">
        <f>IF(ISBLANK([1]MAY!D25),"",[1]MAY!D25)</f>
        <v>0</v>
      </c>
      <c r="G33" s="54" t="str">
        <f>IF([1]MAY!J25="","",[1]MAY!J25)</f>
        <v>N</v>
      </c>
      <c r="H33" s="55">
        <f>IF(ISBLANK([1]MAY!E25),"",[1]MAY!E25)</f>
        <v>0</v>
      </c>
      <c r="I33" s="54">
        <f>IF(ISBLANK([1]MAY!F25),"",[1]MAY!F25)</f>
        <v>170</v>
      </c>
      <c r="J33" s="46">
        <f>IF(ISBLANK([1]MAY!G25),"",[1]MAY!G25)</f>
        <v>7</v>
      </c>
      <c r="K33" s="86" t="str">
        <f>IF(ISBLANK([1]MAY!H25),"",[1]MAY!H25)</f>
        <v/>
      </c>
      <c r="L33" s="87" t="str">
        <f>IF(ISBLANK([1]MAY!I25),"",[1]MAY!I25)</f>
        <v/>
      </c>
      <c r="N33" s="1">
        <f t="shared" si="2"/>
        <v>75</v>
      </c>
      <c r="O33" s="1">
        <f>IF((J33=O47),I33,0.04)</f>
        <v>0.04</v>
      </c>
      <c r="P33" s="1">
        <f t="shared" si="3"/>
        <v>1</v>
      </c>
      <c r="Q33" s="1" t="b">
        <f>ISNUMBER([1]MAY!B25)</f>
        <v>1</v>
      </c>
      <c r="R33" s="1" t="b">
        <f>ISNUMBER([1]MAY!C25)</f>
        <v>1</v>
      </c>
    </row>
    <row r="34" spans="1:18" ht="18" customHeight="1" thickBot="1" x14ac:dyDescent="0.3">
      <c r="A34" s="93">
        <v>23</v>
      </c>
      <c r="B34" s="42">
        <f>IF(Q34=1,[1]MAY!B26*(9/5)+32,IF([1]MAY!B26="","","M"))</f>
        <v>89.6</v>
      </c>
      <c r="C34" s="42">
        <f>IF(R34=1,[1]MAY!C26*(9/5)+32,"")</f>
        <v>66.2</v>
      </c>
      <c r="D34" s="42">
        <f t="shared" si="0"/>
        <v>13</v>
      </c>
      <c r="E34" s="42">
        <f t="shared" si="1"/>
        <v>0</v>
      </c>
      <c r="F34" s="43">
        <f>IF(ISBLANK([1]MAY!D26),"",[1]MAY!D26)</f>
        <v>0</v>
      </c>
      <c r="G34" s="44" t="str">
        <f>IF([1]MAY!J26="","",[1]MAY!J26)</f>
        <v>N</v>
      </c>
      <c r="H34" s="45">
        <f>IF(ISBLANK([1]MAY!E26),"",[1]MAY!E26)</f>
        <v>0</v>
      </c>
      <c r="I34" s="44">
        <f>IF(ISBLANK([1]MAY!F26),"",[1]MAY!F26)</f>
        <v>150</v>
      </c>
      <c r="J34" s="42">
        <f>IF(ISBLANK([1]MAY!G26),"",[1]MAY!G26)</f>
        <v>14</v>
      </c>
      <c r="K34" s="86" t="str">
        <f>IF(ISBLANK([1]MAY!H26),"",[1]MAY!H26)</f>
        <v/>
      </c>
      <c r="L34" s="87" t="str">
        <f>IF(ISBLANK([1]MAY!I26),"",[1]MAY!I26)</f>
        <v/>
      </c>
      <c r="N34" s="1">
        <f t="shared" si="2"/>
        <v>78</v>
      </c>
      <c r="O34" s="1">
        <f>IF((J34=O47),I34,0.04)</f>
        <v>0.04</v>
      </c>
      <c r="P34" s="1">
        <f t="shared" si="3"/>
        <v>1</v>
      </c>
      <c r="Q34" s="1" t="b">
        <f>ISNUMBER([1]MAY!B26)</f>
        <v>1</v>
      </c>
      <c r="R34" s="1" t="b">
        <f>ISNUMBER([1]MAY!C26)</f>
        <v>1</v>
      </c>
    </row>
    <row r="35" spans="1:18" ht="18" customHeight="1" thickBot="1" x14ac:dyDescent="0.3">
      <c r="A35" s="94">
        <v>24</v>
      </c>
      <c r="B35" s="46">
        <f>IF(Q35=1,[1]MAY!B27*(9/5)+32,IF([1]MAY!B27="","","M"))</f>
        <v>89.6</v>
      </c>
      <c r="C35" s="46">
        <f>IF(R35=1,[1]MAY!C27*(9/5)+32,"")</f>
        <v>71.599999999999994</v>
      </c>
      <c r="D35" s="46">
        <f t="shared" si="0"/>
        <v>16</v>
      </c>
      <c r="E35" s="46">
        <f t="shared" si="1"/>
        <v>0</v>
      </c>
      <c r="F35" s="53">
        <f>IF(ISBLANK([1]MAY!D27),"",[1]MAY!D27)</f>
        <v>0</v>
      </c>
      <c r="G35" s="54" t="str">
        <f>IF([1]MAY!J27="","",[1]MAY!J27)</f>
        <v>N</v>
      </c>
      <c r="H35" s="55">
        <f>IF(ISBLANK([1]MAY!E27),"",[1]MAY!E27)</f>
        <v>0</v>
      </c>
      <c r="I35" s="54">
        <f>IF(ISBLANK([1]MAY!F27),"",[1]MAY!F27)</f>
        <v>300</v>
      </c>
      <c r="J35" s="46">
        <f>IF(ISBLANK([1]MAY!G27),"",[1]MAY!G27)</f>
        <v>17</v>
      </c>
      <c r="K35" s="86" t="str">
        <f>IF(ISBLANK([1]MAY!H27),"",[1]MAY!H27)</f>
        <v/>
      </c>
      <c r="L35" s="87" t="str">
        <f>IF(ISBLANK([1]MAY!I27),"",[1]MAY!I27)</f>
        <v/>
      </c>
      <c r="N35" s="1">
        <f t="shared" si="2"/>
        <v>81</v>
      </c>
      <c r="O35" s="1">
        <f>IF((J35=O47),I35,0.04)</f>
        <v>0.04</v>
      </c>
      <c r="P35" s="1">
        <f t="shared" si="3"/>
        <v>1</v>
      </c>
      <c r="Q35" s="1" t="b">
        <f>ISNUMBER([1]MAY!B27)</f>
        <v>1</v>
      </c>
      <c r="R35" s="1" t="b">
        <f>ISNUMBER([1]MAY!C27)</f>
        <v>1</v>
      </c>
    </row>
    <row r="36" spans="1:18" ht="18" customHeight="1" thickBot="1" x14ac:dyDescent="0.3">
      <c r="A36" s="93">
        <v>25</v>
      </c>
      <c r="B36" s="42">
        <f>IF(Q36=1,[1]MAY!B28*(9/5)+32,IF([1]MAY!B28="","","M"))</f>
        <v>91.4</v>
      </c>
      <c r="C36" s="42">
        <f>IF(R36=1,[1]MAY!C28*(9/5)+32,"")</f>
        <v>71.599999999999994</v>
      </c>
      <c r="D36" s="42">
        <f t="shared" si="0"/>
        <v>17</v>
      </c>
      <c r="E36" s="42">
        <f t="shared" si="1"/>
        <v>0</v>
      </c>
      <c r="F36" s="43" t="str">
        <f>IF(ISBLANK([1]MAY!D28),"",[1]MAY!D28)</f>
        <v>M</v>
      </c>
      <c r="G36" s="44" t="str">
        <f>IF([1]MAY!J28="","",[1]MAY!J28)</f>
        <v>Y</v>
      </c>
      <c r="H36" s="45">
        <f>IF(ISBLANK([1]MAY!E28),"",[1]MAY!E28)</f>
        <v>0</v>
      </c>
      <c r="I36" s="44">
        <f>IF(ISBLANK([1]MAY!F28),"",[1]MAY!F28)</f>
        <v>10</v>
      </c>
      <c r="J36" s="42">
        <f>IF(ISBLANK([1]MAY!G28),"",[1]MAY!G28)</f>
        <v>39</v>
      </c>
      <c r="K36" s="86" t="str">
        <f>IF(ISBLANK([1]MAY!H28),"",[1]MAY!H28)</f>
        <v/>
      </c>
      <c r="L36" s="87" t="str">
        <f>IF(ISBLANK([1]MAY!I28),"",[1]MAY!I28)</f>
        <v/>
      </c>
      <c r="N36" s="1">
        <f t="shared" si="2"/>
        <v>82</v>
      </c>
      <c r="O36" s="1">
        <f>IF((J36=O47),I36,0.04)</f>
        <v>10</v>
      </c>
      <c r="P36" s="1">
        <f t="shared" si="3"/>
        <v>1</v>
      </c>
      <c r="Q36" s="1" t="b">
        <f>ISNUMBER([1]MAY!B28)</f>
        <v>1</v>
      </c>
      <c r="R36" s="1" t="b">
        <f>ISNUMBER([1]MAY!C28)</f>
        <v>1</v>
      </c>
    </row>
    <row r="37" spans="1:18" ht="18" customHeight="1" thickBot="1" x14ac:dyDescent="0.3">
      <c r="A37" s="94">
        <v>26</v>
      </c>
      <c r="B37" s="46">
        <f>IF(Q37=1,[1]MAY!B29*(9/5)+32,IF([1]MAY!B29="","","M"))</f>
        <v>91.4</v>
      </c>
      <c r="C37" s="46">
        <f>IF(R37=1,[1]MAY!C29*(9/5)+32,"")</f>
        <v>71.599999999999994</v>
      </c>
      <c r="D37" s="46">
        <f t="shared" si="0"/>
        <v>17</v>
      </c>
      <c r="E37" s="46">
        <f t="shared" si="1"/>
        <v>0</v>
      </c>
      <c r="F37" s="53">
        <f>IF(ISBLANK([1]MAY!D29),"",[1]MAY!D29)</f>
        <v>0</v>
      </c>
      <c r="G37" s="54" t="str">
        <f>IF([1]MAY!J29="","",[1]MAY!J29)</f>
        <v>N</v>
      </c>
      <c r="H37" s="55">
        <f>IF(ISBLANK([1]MAY!E29),"",[1]MAY!E29)</f>
        <v>0</v>
      </c>
      <c r="I37" s="54">
        <f>IF(ISBLANK([1]MAY!F29),"",[1]MAY!F29)</f>
        <v>190</v>
      </c>
      <c r="J37" s="46">
        <f>IF(ISBLANK([1]MAY!G29),"",[1]MAY!G29)</f>
        <v>17</v>
      </c>
      <c r="K37" s="86" t="str">
        <f>IF(ISBLANK([1]MAY!H29),"",[1]MAY!H29)</f>
        <v/>
      </c>
      <c r="L37" s="87" t="str">
        <f>IF(ISBLANK([1]MAY!I29),"",[1]MAY!I29)</f>
        <v/>
      </c>
      <c r="N37" s="1">
        <f t="shared" si="2"/>
        <v>82</v>
      </c>
      <c r="O37" s="1">
        <f>IF((J37=O47),I37,0.04)</f>
        <v>0.04</v>
      </c>
      <c r="P37" s="1">
        <f t="shared" si="3"/>
        <v>1</v>
      </c>
      <c r="Q37" s="1" t="b">
        <f>ISNUMBER([1]MAY!B29)</f>
        <v>1</v>
      </c>
      <c r="R37" s="1" t="b">
        <f>ISNUMBER([1]MAY!C29)</f>
        <v>1</v>
      </c>
    </row>
    <row r="38" spans="1:18" ht="18" customHeight="1" thickBot="1" x14ac:dyDescent="0.3">
      <c r="A38" s="93">
        <v>27</v>
      </c>
      <c r="B38" s="42">
        <f>IF(Q38=1,[1]MAY!B30*(9/5)+32,IF([1]MAY!B30="","","M"))</f>
        <v>89.6</v>
      </c>
      <c r="C38" s="42">
        <f>IF(R38=1,[1]MAY!C30*(9/5)+32,"")</f>
        <v>69.800000000000011</v>
      </c>
      <c r="D38" s="42">
        <f t="shared" si="0"/>
        <v>15</v>
      </c>
      <c r="E38" s="42">
        <f t="shared" si="1"/>
        <v>0</v>
      </c>
      <c r="F38" s="43" t="str">
        <f>IF(ISBLANK([1]MAY!D30),"",[1]MAY!D30)</f>
        <v>M</v>
      </c>
      <c r="G38" s="44" t="str">
        <f>IF([1]MAY!J30="","",[1]MAY!J30)</f>
        <v>Y</v>
      </c>
      <c r="H38" s="45">
        <f>IF(ISBLANK([1]MAY!E30),"",[1]MAY!E30)</f>
        <v>0</v>
      </c>
      <c r="I38" s="44">
        <f>IF(ISBLANK([1]MAY!F30),"",[1]MAY!F30)</f>
        <v>290</v>
      </c>
      <c r="J38" s="42">
        <f>IF(ISBLANK([1]MAY!G30),"",[1]MAY!G30)</f>
        <v>22</v>
      </c>
      <c r="K38" s="86" t="str">
        <f>IF(ISBLANK([1]MAY!H30),"",[1]MAY!H30)</f>
        <v/>
      </c>
      <c r="L38" s="87" t="str">
        <f>IF(ISBLANK([1]MAY!I30),"",[1]MAY!I30)</f>
        <v/>
      </c>
      <c r="N38" s="1">
        <f t="shared" si="2"/>
        <v>80</v>
      </c>
      <c r="O38" s="1">
        <f>IF((J38=O47),I38,0.04)</f>
        <v>0.04</v>
      </c>
      <c r="P38" s="1">
        <f t="shared" si="3"/>
        <v>1</v>
      </c>
      <c r="Q38" s="1" t="b">
        <f>ISNUMBER([1]MAY!B30)</f>
        <v>1</v>
      </c>
      <c r="R38" s="1" t="b">
        <f>ISNUMBER([1]MAY!C30)</f>
        <v>1</v>
      </c>
    </row>
    <row r="39" spans="1:18" ht="18" customHeight="1" thickBot="1" x14ac:dyDescent="0.3">
      <c r="A39" s="94">
        <v>28</v>
      </c>
      <c r="B39" s="46">
        <f>IF(Q39=1,[1]MAY!B31*(9/5)+32,IF([1]MAY!B31="","","M"))</f>
        <v>91.4</v>
      </c>
      <c r="C39" s="46">
        <f>IF(R39=1,[1]MAY!C31*(9/5)+32,"")</f>
        <v>66.2</v>
      </c>
      <c r="D39" s="46">
        <f t="shared" si="0"/>
        <v>14</v>
      </c>
      <c r="E39" s="46">
        <f t="shared" si="1"/>
        <v>0</v>
      </c>
      <c r="F39" s="53">
        <f>IF(ISBLANK([1]MAY!D31),"",[1]MAY!D31)</f>
        <v>0</v>
      </c>
      <c r="G39" s="54" t="str">
        <f>IF([1]MAY!J31="","",[1]MAY!J31)</f>
        <v>N</v>
      </c>
      <c r="H39" s="55">
        <f>IF(ISBLANK([1]MAY!E31),"",[1]MAY!E31)</f>
        <v>0</v>
      </c>
      <c r="I39" s="54">
        <f>IF(ISBLANK([1]MAY!F31),"",[1]MAY!F31)</f>
        <v>350</v>
      </c>
      <c r="J39" s="46">
        <f>IF(ISBLANK([1]MAY!G31),"",[1]MAY!G31)</f>
        <v>15</v>
      </c>
      <c r="K39" s="86" t="str">
        <f>IF(ISBLANK([1]MAY!H31),"",[1]MAY!H31)</f>
        <v/>
      </c>
      <c r="L39" s="87" t="str">
        <f>IF(ISBLANK([1]MAY!I31),"",[1]MAY!I31)</f>
        <v/>
      </c>
      <c r="N39" s="1">
        <f t="shared" si="2"/>
        <v>79</v>
      </c>
      <c r="O39" s="1">
        <f>IF((J39=O47),I39,0.04)</f>
        <v>0.04</v>
      </c>
      <c r="P39" s="1">
        <f t="shared" si="3"/>
        <v>1</v>
      </c>
      <c r="Q39" s="1" t="b">
        <f>ISNUMBER([1]MAY!B31)</f>
        <v>1</v>
      </c>
      <c r="R39" s="1" t="b">
        <f>ISNUMBER([1]MAY!C31)</f>
        <v>1</v>
      </c>
    </row>
    <row r="40" spans="1:18" ht="18" customHeight="1" thickBot="1" x14ac:dyDescent="0.3">
      <c r="A40" s="93">
        <v>29</v>
      </c>
      <c r="B40" s="42">
        <f>IF(Q40=1,[1]MAY!B32*(9/5)+32,IF([1]MAY!B32="","","M"))</f>
        <v>91.4</v>
      </c>
      <c r="C40" s="42">
        <f>IF(R40=1,[1]MAY!C32*(9/5)+32,"")</f>
        <v>64.400000000000006</v>
      </c>
      <c r="D40" s="42">
        <f t="shared" si="0"/>
        <v>13</v>
      </c>
      <c r="E40" s="42">
        <f t="shared" si="1"/>
        <v>0</v>
      </c>
      <c r="F40" s="43">
        <f>IF(ISBLANK([1]MAY!D32),"",[1]MAY!D32)</f>
        <v>0</v>
      </c>
      <c r="G40" s="44" t="str">
        <f>IF([1]MAY!J32="","",[1]MAY!J32)</f>
        <v>N</v>
      </c>
      <c r="H40" s="45">
        <f>IF(ISBLANK([1]MAY!E32),"",[1]MAY!E32)</f>
        <v>0</v>
      </c>
      <c r="I40" s="44">
        <f>IF(ISBLANK([1]MAY!F32),"",[1]MAY!F32)</f>
        <v>30</v>
      </c>
      <c r="J40" s="42">
        <f>IF(ISBLANK([1]MAY!G32),"",[1]MAY!G32)</f>
        <v>13</v>
      </c>
      <c r="K40" s="86" t="str">
        <f>IF(ISBLANK([1]MAY!H32),"",[1]MAY!H32)</f>
        <v/>
      </c>
      <c r="L40" s="87" t="str">
        <f>IF(ISBLANK([1]MAY!I32),"",[1]MAY!I32)</f>
        <v/>
      </c>
      <c r="N40" s="1">
        <f t="shared" si="2"/>
        <v>78</v>
      </c>
      <c r="O40" s="1">
        <f>IF((J40=O47),I40,0.04)</f>
        <v>0.04</v>
      </c>
      <c r="P40" s="1">
        <f t="shared" si="3"/>
        <v>1</v>
      </c>
      <c r="Q40" s="1" t="b">
        <f>ISNUMBER([1]MAY!B32)</f>
        <v>1</v>
      </c>
      <c r="R40" s="1" t="b">
        <f>ISNUMBER([1]MAY!C32)</f>
        <v>1</v>
      </c>
    </row>
    <row r="41" spans="1:18" ht="18" customHeight="1" thickBot="1" x14ac:dyDescent="0.3">
      <c r="A41" s="94">
        <v>30</v>
      </c>
      <c r="B41" s="46">
        <f>IF(Q41=1,[1]MAY!B33*(9/5)+32,IF([1]MAY!B33="","","M"))</f>
        <v>86</v>
      </c>
      <c r="C41" s="46">
        <f>IF(R41=1,[1]MAY!C33*(9/5)+32,"")</f>
        <v>66.2</v>
      </c>
      <c r="D41" s="46">
        <f t="shared" si="0"/>
        <v>11</v>
      </c>
      <c r="E41" s="46">
        <f t="shared" si="1"/>
        <v>0</v>
      </c>
      <c r="F41" s="53" t="str">
        <f>IF(ISBLANK([1]MAY!D33),"",[1]MAY!D33)</f>
        <v>T</v>
      </c>
      <c r="G41" s="54" t="str">
        <f>IF([1]MAY!J33="","",[1]MAY!J33)</f>
        <v>N</v>
      </c>
      <c r="H41" s="55">
        <f>IF(ISBLANK([1]MAY!E33),"",[1]MAY!E33)</f>
        <v>0</v>
      </c>
      <c r="I41" s="54">
        <f>IF(ISBLANK([1]MAY!F33),"",[1]MAY!F33)</f>
        <v>10</v>
      </c>
      <c r="J41" s="46">
        <f>IF(ISBLANK([1]MAY!G33),"",[1]MAY!G33)</f>
        <v>13</v>
      </c>
      <c r="K41" s="86" t="str">
        <f>IF(ISBLANK([1]MAY!H33),"",[1]MAY!H33)</f>
        <v/>
      </c>
      <c r="L41" s="87" t="str">
        <f>IF(ISBLANK([1]MAY!I33),"",[1]MAY!I33)</f>
        <v/>
      </c>
      <c r="N41" s="1">
        <f t="shared" si="2"/>
        <v>76</v>
      </c>
      <c r="O41" s="1">
        <f>IF((J41=O47),I41,0.04)</f>
        <v>0.04</v>
      </c>
      <c r="P41" s="1">
        <f t="shared" si="3"/>
        <v>1</v>
      </c>
      <c r="Q41" s="1" t="b">
        <f>ISNUMBER([1]MAY!B33)</f>
        <v>1</v>
      </c>
      <c r="R41" s="1" t="b">
        <f>ISNUMBER([1]MAY!C33)</f>
        <v>1</v>
      </c>
    </row>
    <row r="42" spans="1:18" ht="18" customHeight="1" thickBot="1" x14ac:dyDescent="0.3">
      <c r="A42" s="93">
        <v>31</v>
      </c>
      <c r="B42" s="42">
        <f>IF(Q42=1,[1]MAY!B34*(9/5)+32,IF([1]MAY!B34="","","M"))</f>
        <v>91.4</v>
      </c>
      <c r="C42" s="42">
        <f>IF(R42=1,[1]MAY!C34*(9/5)+32,"")</f>
        <v>64.400000000000006</v>
      </c>
      <c r="D42" s="42">
        <f t="shared" si="0"/>
        <v>13</v>
      </c>
      <c r="E42" s="42">
        <f t="shared" si="1"/>
        <v>0</v>
      </c>
      <c r="F42" s="43">
        <f>IF(ISBLANK([1]MAY!D34),"",[1]MAY!D34)</f>
        <v>0</v>
      </c>
      <c r="G42" s="44" t="str">
        <f>IF([1]MAY!J34="","",[1]MAY!J34)</f>
        <v>N</v>
      </c>
      <c r="H42" s="45">
        <f>IF(ISBLANK([1]MAY!E34),"",[1]MAY!E34)</f>
        <v>0</v>
      </c>
      <c r="I42" s="44">
        <f>IF(ISBLANK([1]MAY!F34),"",[1]MAY!F34)</f>
        <v>140</v>
      </c>
      <c r="J42" s="42">
        <f>IF(ISBLANK([1]MAY!G34),"",[1]MAY!G34)</f>
        <v>18</v>
      </c>
      <c r="K42" s="86" t="str">
        <f>IF(ISBLANK([1]MAY!H34),"",[1]MAY!H34)</f>
        <v/>
      </c>
      <c r="L42" s="87" t="str">
        <f>IF(ISBLANK([1]MAY!I34),"",[1]MAY!I34)</f>
        <v/>
      </c>
      <c r="N42" s="1">
        <f t="shared" si="2"/>
        <v>78</v>
      </c>
      <c r="O42" s="1">
        <f>IF((J42=O47),I42,0.04)</f>
        <v>0.04</v>
      </c>
      <c r="P42" s="1">
        <f t="shared" si="3"/>
        <v>1</v>
      </c>
      <c r="Q42" s="1" t="b">
        <f>ISNUMBER([1]MAY!B34)</f>
        <v>1</v>
      </c>
      <c r="R42" s="1" t="b">
        <f>ISNUMBER([1]MAY!C34)</f>
        <v>1</v>
      </c>
    </row>
    <row r="43" spans="1:18" ht="18" customHeight="1" thickBot="1" x14ac:dyDescent="0.25">
      <c r="A43" s="95"/>
      <c r="B43" s="96" t="s">
        <v>28</v>
      </c>
      <c r="C43" s="96"/>
      <c r="D43" s="96"/>
      <c r="E43" s="96"/>
      <c r="F43" s="96"/>
      <c r="G43" s="96"/>
      <c r="H43" s="96"/>
      <c r="I43" s="96" t="s">
        <v>28</v>
      </c>
      <c r="J43" s="96"/>
      <c r="K43" s="86"/>
      <c r="L43" s="86"/>
    </row>
    <row r="44" spans="1:18" ht="18" customHeight="1" x14ac:dyDescent="0.2">
      <c r="A44" s="5"/>
      <c r="B44" s="16"/>
      <c r="C44" s="16"/>
      <c r="D44" s="16"/>
      <c r="E44" s="16"/>
      <c r="F44" s="16"/>
      <c r="G44" s="16"/>
      <c r="H44" s="16"/>
      <c r="I44" s="16"/>
      <c r="J44" s="16"/>
    </row>
    <row r="45" spans="1:18" ht="18" customHeight="1" x14ac:dyDescent="0.25">
      <c r="B45" s="5"/>
      <c r="C45" s="5"/>
      <c r="D45" s="5"/>
      <c r="F45" s="5"/>
      <c r="G45" s="6" t="s">
        <v>37</v>
      </c>
      <c r="H45" s="5"/>
      <c r="I45" s="5"/>
      <c r="J45" s="5"/>
      <c r="K45" s="5"/>
      <c r="L45" s="5"/>
      <c r="O45" s="1" t="s">
        <v>38</v>
      </c>
    </row>
    <row r="46" spans="1:18" ht="18" customHeight="1" thickBot="1" x14ac:dyDescent="0.25">
      <c r="B46" s="5"/>
      <c r="C46" s="5"/>
      <c r="D46" s="5"/>
      <c r="F46" s="5"/>
      <c r="G46" s="5"/>
      <c r="H46" s="5"/>
      <c r="I46" s="5"/>
      <c r="J46" s="5"/>
      <c r="K46" s="5"/>
      <c r="L46" s="5"/>
      <c r="O46" s="1" t="s">
        <v>39</v>
      </c>
    </row>
    <row r="47" spans="1:18" ht="18" customHeight="1" x14ac:dyDescent="0.2">
      <c r="A47" s="57"/>
      <c r="B47" s="60" t="s">
        <v>40</v>
      </c>
      <c r="C47" s="61"/>
      <c r="D47" s="61"/>
      <c r="E47" s="62"/>
      <c r="F47" s="63" t="s">
        <v>41</v>
      </c>
      <c r="G47" s="61"/>
      <c r="H47" s="61"/>
      <c r="I47" s="63"/>
      <c r="J47" s="63" t="s">
        <v>42</v>
      </c>
      <c r="K47" s="61"/>
      <c r="L47" s="64"/>
      <c r="O47" s="1">
        <f>MAXA(J12:J42)</f>
        <v>39</v>
      </c>
    </row>
    <row r="48" spans="1:18" ht="18" customHeight="1" x14ac:dyDescent="0.2">
      <c r="A48" s="57"/>
      <c r="B48" s="65"/>
      <c r="C48" s="66"/>
      <c r="D48" s="5"/>
      <c r="F48" s="66"/>
      <c r="G48" s="66"/>
      <c r="H48" s="66"/>
      <c r="I48" s="5"/>
      <c r="J48" s="66"/>
      <c r="K48" s="66"/>
      <c r="L48" s="67"/>
    </row>
    <row r="49" spans="1:12" ht="18" customHeight="1" x14ac:dyDescent="0.25">
      <c r="A49" s="57"/>
      <c r="B49" s="68" t="s">
        <v>43</v>
      </c>
      <c r="C49" s="47"/>
      <c r="D49" s="101">
        <f>IF(B12="","",MAX(B12:B42))</f>
        <v>93.2</v>
      </c>
      <c r="E49" s="47"/>
      <c r="F49" s="11" t="s">
        <v>44</v>
      </c>
      <c r="G49" s="48"/>
      <c r="H49" s="102">
        <f>IF(ISBLANK([1]MAY!$D$4),"",SUM(F12:F42))</f>
        <v>7.69</v>
      </c>
      <c r="I49" s="48"/>
      <c r="J49" s="11" t="s">
        <v>45</v>
      </c>
      <c r="K49" s="47"/>
      <c r="L49" s="69">
        <f>IF(O12=0,"",MAXA(O12:O42))</f>
        <v>10</v>
      </c>
    </row>
    <row r="50" spans="1:12" ht="18" customHeight="1" x14ac:dyDescent="0.25">
      <c r="A50" s="57"/>
      <c r="B50" s="70" t="s">
        <v>46</v>
      </c>
      <c r="C50" s="49"/>
      <c r="D50" s="103">
        <f>IF(B12="","",MIN(C12:C42))</f>
        <v>57.2</v>
      </c>
      <c r="E50" s="49"/>
      <c r="F50" s="13" t="s">
        <v>47</v>
      </c>
      <c r="G50" s="15"/>
      <c r="H50" s="104">
        <f>IF(ISBLANK([1]MAY!$D$4),"",(SUM(F12:F42)+APR!H50))</f>
        <v>25.87</v>
      </c>
      <c r="I50" s="15"/>
      <c r="J50" s="12" t="s">
        <v>48</v>
      </c>
      <c r="K50" s="49"/>
      <c r="L50" s="71">
        <f>IF(J12="","",MAXA(J12:J42))</f>
        <v>39</v>
      </c>
    </row>
    <row r="51" spans="1:12" ht="18" customHeight="1" x14ac:dyDescent="0.25">
      <c r="A51" s="57"/>
      <c r="B51" s="72" t="s">
        <v>49</v>
      </c>
      <c r="C51" s="47"/>
      <c r="D51" s="101">
        <f>IF(B12="","",SUM(B12:B42)/COUNTIF(B12:B42,"&gt;0"))</f>
        <v>87.380645161290332</v>
      </c>
      <c r="E51" s="47"/>
      <c r="F51" s="10" t="s">
        <v>50</v>
      </c>
      <c r="G51" s="48"/>
      <c r="H51" s="105">
        <f>IF(ISBLANK([1]MAY!$D$4),"",COUNTIF(F12:F43,"&gt;=.01"))</f>
        <v>5</v>
      </c>
      <c r="I51" s="48"/>
      <c r="J51" s="10"/>
      <c r="K51" s="48"/>
      <c r="L51" s="69"/>
    </row>
    <row r="52" spans="1:12" ht="18" customHeight="1" x14ac:dyDescent="0.25">
      <c r="A52" s="57"/>
      <c r="B52" s="73" t="s">
        <v>51</v>
      </c>
      <c r="C52" s="49"/>
      <c r="D52" s="103">
        <f>IF(B12="","",SUM(C12:C42)/COUNTIF(C12:C42,"&gt;0"))</f>
        <v>65.793548387096777</v>
      </c>
      <c r="E52" s="50"/>
      <c r="F52" s="12" t="s">
        <v>52</v>
      </c>
      <c r="G52" s="15"/>
      <c r="H52" s="106">
        <f>IF(ISBLANK([1]MAY!$D$4),"",COUNTIF(F12:F43,"&gt;=.5"))</f>
        <v>4</v>
      </c>
      <c r="I52" s="15"/>
      <c r="J52" s="12"/>
      <c r="K52" s="15"/>
      <c r="L52" s="71"/>
    </row>
    <row r="53" spans="1:12" ht="18" customHeight="1" x14ac:dyDescent="0.25">
      <c r="A53" s="57"/>
      <c r="B53" s="72" t="s">
        <v>53</v>
      </c>
      <c r="C53" s="47"/>
      <c r="D53" s="101">
        <f>IF(N12&lt;&gt;0,SUMIF(N12:N42,"&gt;0")/COUNTIF(N12:N42,"&gt;0"),"")</f>
        <v>76.612903225806448</v>
      </c>
      <c r="E53" s="47"/>
      <c r="F53" s="10" t="s">
        <v>54</v>
      </c>
      <c r="G53" s="48"/>
      <c r="H53" s="105">
        <f>IF(ISBLANK([1]MAY!$D$4),"",COUNTIF(H12:H43,"&gt;=.5"))</f>
        <v>0</v>
      </c>
      <c r="I53" s="48"/>
      <c r="J53" s="47"/>
      <c r="K53" s="47"/>
      <c r="L53" s="107"/>
    </row>
    <row r="54" spans="1:12" ht="18" customHeight="1" x14ac:dyDescent="0.25">
      <c r="A54" s="57"/>
      <c r="B54" s="74" t="s">
        <v>55</v>
      </c>
      <c r="C54" s="49"/>
      <c r="D54" s="106">
        <f>IF(B12="","",SUM(D12:D42))</f>
        <v>360</v>
      </c>
      <c r="E54" s="49"/>
      <c r="F54" s="12" t="s">
        <v>56</v>
      </c>
      <c r="G54" s="15"/>
      <c r="H54" s="106">
        <f>IF(ISBLANK([1]MAY!$D$4),"",COUNTIF(H12:H43,"&gt;=1"))</f>
        <v>0</v>
      </c>
      <c r="I54" s="15"/>
      <c r="J54" s="14"/>
      <c r="K54" s="15"/>
      <c r="L54" s="108"/>
    </row>
    <row r="55" spans="1:12" ht="18" customHeight="1" x14ac:dyDescent="0.25">
      <c r="A55" s="57"/>
      <c r="B55" s="75" t="s">
        <v>57</v>
      </c>
      <c r="C55" s="47"/>
      <c r="D55" s="105">
        <f>IF(B12="","",SUM(E12:E42))</f>
        <v>0</v>
      </c>
      <c r="E55" s="47"/>
      <c r="F55" s="76"/>
      <c r="G55" s="76"/>
      <c r="H55" s="76"/>
      <c r="I55" s="47"/>
      <c r="J55" s="47"/>
      <c r="K55" s="47"/>
      <c r="L55" s="77"/>
    </row>
    <row r="56" spans="1:12" ht="18" customHeight="1" x14ac:dyDescent="0.25">
      <c r="A56" s="57"/>
      <c r="B56" s="70" t="s">
        <v>58</v>
      </c>
      <c r="C56" s="15"/>
      <c r="D56" s="103">
        <f>IF(B12="","",COUNTIF(B12:B43,"&gt;89"))</f>
        <v>16</v>
      </c>
      <c r="E56" s="49"/>
      <c r="F56" s="12" t="s">
        <v>59</v>
      </c>
      <c r="G56" s="15"/>
      <c r="H56" s="106">
        <f>IF(G12="","",COUNTIF(G11:G42,"=Y"))</f>
        <v>8</v>
      </c>
      <c r="I56" s="49"/>
      <c r="J56" s="49"/>
      <c r="K56" s="49"/>
      <c r="L56" s="78"/>
    </row>
    <row r="57" spans="1:12" ht="18" customHeight="1" thickBot="1" x14ac:dyDescent="0.3">
      <c r="A57" s="57"/>
      <c r="B57" s="109" t="s">
        <v>60</v>
      </c>
      <c r="C57" s="110"/>
      <c r="D57" s="111">
        <f>IF(C12="","",COUNTIF(C12:C43,"&lt;33"))</f>
        <v>0</v>
      </c>
      <c r="E57" s="79"/>
      <c r="F57" s="79"/>
      <c r="G57" s="79"/>
      <c r="H57" s="80"/>
      <c r="I57" s="79"/>
      <c r="J57" s="79"/>
      <c r="K57" s="79"/>
      <c r="L57" s="81"/>
    </row>
    <row r="60" spans="1:12" x14ac:dyDescent="0.15">
      <c r="D60" s="2"/>
      <c r="H60" s="2"/>
      <c r="K60" s="4"/>
    </row>
    <row r="61" spans="1:12" x14ac:dyDescent="0.15">
      <c r="C61" s="2"/>
      <c r="G61" s="2"/>
      <c r="J61" s="4"/>
    </row>
    <row r="62" spans="1:12" x14ac:dyDescent="0.15">
      <c r="C62" s="2"/>
      <c r="J62" s="3"/>
    </row>
    <row r="63" spans="1:12" x14ac:dyDescent="0.15">
      <c r="C63" s="2"/>
      <c r="G63" s="2"/>
      <c r="J63" s="3"/>
    </row>
  </sheetData>
  <mergeCells count="1">
    <mergeCell ref="A1:J7"/>
  </mergeCells>
  <phoneticPr fontId="0" type="noConversion"/>
  <conditionalFormatting sqref="B12:B42 L12:L42">
    <cfRule type="cellIs" dxfId="47" priority="5" stopIfTrue="1" operator="equal">
      <formula>MAX($B$11:$B$43)</formula>
    </cfRule>
  </conditionalFormatting>
  <conditionalFormatting sqref="C12:C42">
    <cfRule type="cellIs" dxfId="46" priority="4" stopIfTrue="1" operator="equal">
      <formula>MIN($C$12:$C$41)</formula>
    </cfRule>
  </conditionalFormatting>
  <conditionalFormatting sqref="F11 F43">
    <cfRule type="cellIs" dxfId="45" priority="1" stopIfTrue="1" operator="between">
      <formula>0.01</formula>
      <formula>0.1</formula>
    </cfRule>
    <cfRule type="cellIs" dxfId="44" priority="2" stopIfTrue="1" operator="greaterThan">
      <formula>0.1</formula>
    </cfRule>
  </conditionalFormatting>
  <conditionalFormatting sqref="F12:F42">
    <cfRule type="cellIs" dxfId="43" priority="6" stopIfTrue="1" operator="equal">
      <formula>MAX($F$11:$F$43)</formula>
    </cfRule>
  </conditionalFormatting>
  <conditionalFormatting sqref="J12:J42">
    <cfRule type="cellIs" dxfId="42" priority="3" stopIfTrue="1" operator="equal">
      <formula>MAXA($J$11:$J$43)</formula>
    </cfRule>
  </conditionalFormatting>
  <printOptions gridLinesSet="0"/>
  <pageMargins left="0.5" right="0.5" top="0.5" bottom="0.5" header="0.5" footer="0.5"/>
  <pageSetup scale="67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5" transitionEvaluation="1" transitionEntry="1" codeName="Sheet6">
    <pageSetUpPr fitToPage="1"/>
  </sheetPr>
  <dimension ref="A1:R63"/>
  <sheetViews>
    <sheetView showGridLines="0" topLeftCell="A15" zoomScale="75" workbookViewId="0">
      <selection activeCell="W36" sqref="W36"/>
    </sheetView>
  </sheetViews>
  <sheetFormatPr defaultColWidth="9.625" defaultRowHeight="12" x14ac:dyDescent="0.15"/>
  <cols>
    <col min="1" max="1" width="6.625" customWidth="1"/>
    <col min="2" max="12" width="10.125" customWidth="1"/>
    <col min="14" max="14" width="12.25" style="1" hidden="1" customWidth="1"/>
    <col min="15" max="16" width="9.625" style="1" hidden="1" customWidth="1"/>
    <col min="17" max="17" width="13.125" style="1" hidden="1" customWidth="1"/>
    <col min="18" max="18" width="13.5" style="1" hidden="1" customWidth="1"/>
  </cols>
  <sheetData>
    <row r="1" spans="1:18" ht="23.25" thickTop="1" x14ac:dyDescent="0.3">
      <c r="A1" s="122" t="s">
        <v>66</v>
      </c>
      <c r="B1" s="123"/>
      <c r="C1" s="123"/>
      <c r="D1" s="123"/>
      <c r="E1" s="123"/>
      <c r="F1" s="123"/>
      <c r="G1" s="123"/>
      <c r="H1" s="123"/>
      <c r="I1" s="123"/>
      <c r="J1" s="124"/>
      <c r="K1" s="82"/>
      <c r="L1" s="83"/>
    </row>
    <row r="2" spans="1:18" ht="20.25" customHeight="1" x14ac:dyDescent="0.3">
      <c r="A2" s="125"/>
      <c r="B2" s="126"/>
      <c r="C2" s="126"/>
      <c r="D2" s="126"/>
      <c r="E2" s="126"/>
      <c r="F2" s="126"/>
      <c r="G2" s="126"/>
      <c r="H2" s="126"/>
      <c r="I2" s="126"/>
      <c r="J2" s="127"/>
      <c r="K2" s="83"/>
      <c r="L2" s="83"/>
    </row>
    <row r="3" spans="1:18" ht="22.5" hidden="1" x14ac:dyDescent="0.3">
      <c r="A3" s="125"/>
      <c r="B3" s="126"/>
      <c r="C3" s="126"/>
      <c r="D3" s="126"/>
      <c r="E3" s="126"/>
      <c r="F3" s="126"/>
      <c r="G3" s="126"/>
      <c r="H3" s="126"/>
      <c r="I3" s="126"/>
      <c r="J3" s="127"/>
      <c r="K3" s="83"/>
      <c r="L3" s="83"/>
    </row>
    <row r="4" spans="1:18" ht="5.2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7"/>
      <c r="K4" s="83"/>
      <c r="L4" s="83"/>
    </row>
    <row r="5" spans="1:18" ht="8.25" customHeight="1" x14ac:dyDescent="0.3">
      <c r="A5" s="125"/>
      <c r="B5" s="126"/>
      <c r="C5" s="126"/>
      <c r="D5" s="126"/>
      <c r="E5" s="126"/>
      <c r="F5" s="126"/>
      <c r="G5" s="126"/>
      <c r="H5" s="126"/>
      <c r="I5" s="126"/>
      <c r="J5" s="127"/>
      <c r="K5" s="83"/>
      <c r="L5" s="83"/>
    </row>
    <row r="6" spans="1:18" ht="22.5" hidden="1" x14ac:dyDescent="0.3">
      <c r="A6" s="125"/>
      <c r="B6" s="126"/>
      <c r="C6" s="126"/>
      <c r="D6" s="126"/>
      <c r="E6" s="126"/>
      <c r="F6" s="126"/>
      <c r="G6" s="126"/>
      <c r="H6" s="126"/>
      <c r="I6" s="126"/>
      <c r="J6" s="127"/>
      <c r="K6" s="83"/>
      <c r="L6" s="83"/>
      <c r="P6" s="1" t="s">
        <v>1</v>
      </c>
    </row>
    <row r="7" spans="1:18" ht="23.25" thickBot="1" x14ac:dyDescent="0.35">
      <c r="A7" s="128"/>
      <c r="B7" s="129"/>
      <c r="C7" s="129"/>
      <c r="D7" s="129"/>
      <c r="E7" s="129"/>
      <c r="F7" s="129"/>
      <c r="G7" s="129"/>
      <c r="H7" s="129"/>
      <c r="I7" s="129"/>
      <c r="J7" s="130"/>
      <c r="K7" s="83"/>
      <c r="L7" s="83"/>
      <c r="N7" s="1" t="s">
        <v>2</v>
      </c>
      <c r="O7" s="1" t="s">
        <v>3</v>
      </c>
      <c r="P7" s="1" t="s">
        <v>4</v>
      </c>
    </row>
    <row r="8" spans="1:18" ht="18" customHeight="1" x14ac:dyDescent="0.25">
      <c r="A8" s="88" t="s">
        <v>5</v>
      </c>
      <c r="B8" s="89" t="s">
        <v>6</v>
      </c>
      <c r="C8" s="89" t="s">
        <v>7</v>
      </c>
      <c r="D8" s="89" t="s">
        <v>8</v>
      </c>
      <c r="E8" s="89" t="s">
        <v>9</v>
      </c>
      <c r="F8" s="89" t="s">
        <v>10</v>
      </c>
      <c r="G8" s="89" t="s">
        <v>11</v>
      </c>
      <c r="H8" s="89" t="s">
        <v>12</v>
      </c>
      <c r="I8" s="89" t="s">
        <v>13</v>
      </c>
      <c r="J8" s="89" t="s">
        <v>13</v>
      </c>
      <c r="K8" s="85" t="s">
        <v>14</v>
      </c>
      <c r="L8" s="85" t="s">
        <v>14</v>
      </c>
      <c r="N8" s="1" t="s">
        <v>15</v>
      </c>
      <c r="O8" s="1" t="s">
        <v>15</v>
      </c>
      <c r="P8" s="1" t="s">
        <v>15</v>
      </c>
    </row>
    <row r="9" spans="1:18" ht="18" customHeight="1" x14ac:dyDescent="0.25">
      <c r="A9" s="90"/>
      <c r="B9" s="8" t="s">
        <v>16</v>
      </c>
      <c r="C9" s="8" t="s">
        <v>16</v>
      </c>
      <c r="D9" s="8" t="s">
        <v>17</v>
      </c>
      <c r="E9" s="8" t="s">
        <v>17</v>
      </c>
      <c r="F9" s="8" t="s">
        <v>18</v>
      </c>
      <c r="G9" s="8" t="s">
        <v>19</v>
      </c>
      <c r="H9" s="8" t="s">
        <v>20</v>
      </c>
      <c r="I9" s="8" t="s">
        <v>21</v>
      </c>
      <c r="J9" s="8" t="s">
        <v>21</v>
      </c>
      <c r="K9" s="85" t="s">
        <v>22</v>
      </c>
      <c r="L9" s="85" t="s">
        <v>21</v>
      </c>
      <c r="N9" s="1" t="s">
        <v>23</v>
      </c>
      <c r="O9" s="1" t="s">
        <v>24</v>
      </c>
      <c r="P9" s="1" t="s">
        <v>25</v>
      </c>
      <c r="Q9" s="1" t="s">
        <v>26</v>
      </c>
      <c r="R9" s="1" t="s">
        <v>27</v>
      </c>
    </row>
    <row r="10" spans="1:18" ht="18" customHeight="1" thickBot="1" x14ac:dyDescent="0.3">
      <c r="A10" s="91"/>
      <c r="B10" s="9"/>
      <c r="C10" s="9" t="s">
        <v>28</v>
      </c>
      <c r="D10" s="9" t="s">
        <v>29</v>
      </c>
      <c r="E10" s="9" t="s">
        <v>29</v>
      </c>
      <c r="F10" s="9" t="s">
        <v>30</v>
      </c>
      <c r="G10" s="9" t="s">
        <v>31</v>
      </c>
      <c r="H10" s="9" t="s">
        <v>28</v>
      </c>
      <c r="I10" s="9" t="s">
        <v>32</v>
      </c>
      <c r="J10" s="9" t="s">
        <v>33</v>
      </c>
      <c r="K10" s="85" t="s">
        <v>32</v>
      </c>
      <c r="L10" s="85" t="s">
        <v>33</v>
      </c>
      <c r="N10" s="1" t="s">
        <v>34</v>
      </c>
      <c r="O10" s="1" t="s">
        <v>35</v>
      </c>
      <c r="P10" s="1" t="s">
        <v>36</v>
      </c>
      <c r="Q10" s="1" t="s">
        <v>34</v>
      </c>
      <c r="R10" s="1" t="s">
        <v>34</v>
      </c>
    </row>
    <row r="11" spans="1:18" ht="18" customHeight="1" thickTop="1" thickBot="1" x14ac:dyDescent="0.3">
      <c r="A11" s="92"/>
      <c r="B11" s="7"/>
      <c r="C11" s="7"/>
      <c r="D11" s="7"/>
      <c r="E11" s="7"/>
      <c r="F11" s="7"/>
      <c r="G11" s="7" t="s">
        <v>28</v>
      </c>
      <c r="H11" s="7"/>
      <c r="I11" s="7"/>
      <c r="J11" s="7"/>
      <c r="K11" s="86"/>
      <c r="L11" s="86"/>
    </row>
    <row r="12" spans="1:18" ht="18" customHeight="1" thickBot="1" x14ac:dyDescent="0.3">
      <c r="A12" s="93">
        <v>1</v>
      </c>
      <c r="B12" s="42">
        <f>IF(Q12=1,[1]JUN!B4*(9/5)+32,IF([1]JUN!B4="","","M"))</f>
        <v>78.800000000000011</v>
      </c>
      <c r="C12" s="42">
        <f>IF(R12=1,[1]JUN!C4*(9/5)+32,"")</f>
        <v>66.2</v>
      </c>
      <c r="D12" s="42">
        <f t="shared" ref="D12:D42" si="0">IF(N12=0,"",IF((N12&gt;65),(N12-65),0))</f>
        <v>8</v>
      </c>
      <c r="E12" s="42">
        <f t="shared" ref="E12:E42" si="1">IF(N12=0,"",IF((AND((N12&lt;65),(B12&lt;&gt;" "))),(65-N12),0))</f>
        <v>0</v>
      </c>
      <c r="F12" s="43">
        <f>IF(ISBLANK([1]JUN!D4),"",[1]JUN!D4)</f>
        <v>0.62</v>
      </c>
      <c r="G12" s="44" t="str">
        <f>IF([1]JUN!J4="","",[1]JUN!J4)</f>
        <v>Y</v>
      </c>
      <c r="H12" s="45">
        <f>IF(ISBLANK([1]JUN!E4),"",[1]JUN!E4)</f>
        <v>0</v>
      </c>
      <c r="I12" s="44">
        <f>IF(ISBLANK([1]JUN!F4),"",[1]JUN!F4)</f>
        <v>140</v>
      </c>
      <c r="J12" s="42">
        <f>IF(ISBLANK([1]JUN!G4),"",[1]JUN!G4)</f>
        <v>23</v>
      </c>
      <c r="K12" s="86" t="str">
        <f>IF(ISBLANK([1]JUN!H4),"",[1]JUN!H4)</f>
        <v/>
      </c>
      <c r="L12" s="87" t="str">
        <f>IF(ISBLANK([1]JUN!I4),"",[1]JUN!I4)</f>
        <v/>
      </c>
      <c r="N12" s="1">
        <f t="shared" ref="N12:N42" si="2">ROUND(((B12+C12)/2),0)</f>
        <v>73</v>
      </c>
      <c r="O12" s="1">
        <f>IF((J12=O47),I12,0.04)</f>
        <v>0.04</v>
      </c>
      <c r="P12" s="1">
        <f t="shared" ref="P12:P42" si="3">IF((O12&gt;0),1,0)</f>
        <v>1</v>
      </c>
      <c r="Q12" s="1" t="b">
        <f>ISNUMBER([1]JUN!B4)</f>
        <v>1</v>
      </c>
      <c r="R12" s="1" t="b">
        <f>ISNUMBER([1]JUN!C4)</f>
        <v>1</v>
      </c>
    </row>
    <row r="13" spans="1:18" ht="18" customHeight="1" thickBot="1" x14ac:dyDescent="0.3">
      <c r="A13" s="94">
        <v>2</v>
      </c>
      <c r="B13" s="46">
        <f>IF(Q13=1,[1]JUN!B5*(9/5)+32,IF([1]JUN!B5="","","M"))</f>
        <v>86</v>
      </c>
      <c r="C13" s="46">
        <f>IF(R13=1,[1]JUN!C5*(9/5)+32,"")</f>
        <v>66.2</v>
      </c>
      <c r="D13" s="46">
        <f t="shared" si="0"/>
        <v>11</v>
      </c>
      <c r="E13" s="46">
        <f t="shared" si="1"/>
        <v>0</v>
      </c>
      <c r="F13" s="53">
        <f>IF(ISBLANK([1]JUN!D5),"",[1]JUN!D5)</f>
        <v>0</v>
      </c>
      <c r="G13" s="54" t="str">
        <f>IF([1]JUN!J5="","",[1]JUN!J5)</f>
        <v>N</v>
      </c>
      <c r="H13" s="55">
        <f>IF(ISBLANK([1]JUN!E5),"",[1]JUN!E5)</f>
        <v>0</v>
      </c>
      <c r="I13" s="54">
        <f>IF(ISBLANK([1]JUN!F5),"",[1]JUN!F5)</f>
        <v>320</v>
      </c>
      <c r="J13" s="46">
        <f>IF(ISBLANK([1]JUN!G5),"",[1]JUN!G5)</f>
        <v>26</v>
      </c>
      <c r="K13" s="86" t="str">
        <f>IF(ISBLANK([1]JUN!H5),"",[1]JUN!H5)</f>
        <v/>
      </c>
      <c r="L13" s="87" t="str">
        <f>IF(ISBLANK([1]JUN!I5),"",[1]JUN!I5)</f>
        <v/>
      </c>
      <c r="N13" s="1">
        <f t="shared" si="2"/>
        <v>76</v>
      </c>
      <c r="O13" s="1">
        <f>IF((J13=O47),I13,0.04)</f>
        <v>0.04</v>
      </c>
      <c r="P13" s="1">
        <f t="shared" si="3"/>
        <v>1</v>
      </c>
      <c r="Q13" s="1" t="b">
        <f>ISNUMBER([1]JUN!B5)</f>
        <v>1</v>
      </c>
      <c r="R13" s="1" t="b">
        <f>ISNUMBER([1]JUN!C5)</f>
        <v>1</v>
      </c>
    </row>
    <row r="14" spans="1:18" ht="18" customHeight="1" thickBot="1" x14ac:dyDescent="0.3">
      <c r="A14" s="93">
        <v>3</v>
      </c>
      <c r="B14" s="42">
        <f>IF(Q14=1,[1]JUN!B6*(9/5)+32,IF([1]JUN!B6="","","M"))</f>
        <v>86</v>
      </c>
      <c r="C14" s="42">
        <f>IF(R14=1,[1]JUN!C6*(9/5)+32,"")</f>
        <v>66.2</v>
      </c>
      <c r="D14" s="42">
        <f t="shared" si="0"/>
        <v>11</v>
      </c>
      <c r="E14" s="42">
        <f t="shared" si="1"/>
        <v>0</v>
      </c>
      <c r="F14" s="43" t="str">
        <f>IF(ISBLANK([1]JUN!D6),"",[1]JUN!D6)</f>
        <v>T</v>
      </c>
      <c r="G14" s="44" t="str">
        <f>IF([1]JUN!J6="","",[1]JUN!J6)</f>
        <v>Y</v>
      </c>
      <c r="H14" s="45">
        <f>IF(ISBLANK([1]JUN!E6),"",[1]JUN!E6)</f>
        <v>0</v>
      </c>
      <c r="I14" s="44">
        <f>IF(ISBLANK([1]JUN!F6),"",[1]JUN!F6)</f>
        <v>110</v>
      </c>
      <c r="J14" s="42">
        <f>IF(ISBLANK([1]JUN!G6),"",[1]JUN!G6)</f>
        <v>18</v>
      </c>
      <c r="K14" s="86" t="str">
        <f>IF(ISBLANK([1]JUN!H6),"",[1]JUN!H6)</f>
        <v/>
      </c>
      <c r="L14" s="87" t="str">
        <f>IF(ISBLANK([1]JUN!I6),"",[1]JUN!I6)</f>
        <v/>
      </c>
      <c r="N14" s="1">
        <f t="shared" si="2"/>
        <v>76</v>
      </c>
      <c r="O14" s="1">
        <f>IF((J14=O47),I14,0.04)</f>
        <v>0.04</v>
      </c>
      <c r="P14" s="1">
        <f t="shared" si="3"/>
        <v>1</v>
      </c>
      <c r="Q14" s="1" t="b">
        <f>ISNUMBER([1]JUN!B6)</f>
        <v>1</v>
      </c>
      <c r="R14" s="1" t="b">
        <f>ISNUMBER([1]JUN!C6)</f>
        <v>1</v>
      </c>
    </row>
    <row r="15" spans="1:18" ht="18" customHeight="1" thickBot="1" x14ac:dyDescent="0.3">
      <c r="A15" s="94">
        <v>4</v>
      </c>
      <c r="B15" s="46">
        <f>IF(Q15=1,[1]JUN!B7*(9/5)+32,IF([1]JUN!B7="","","M"))</f>
        <v>89.6</v>
      </c>
      <c r="C15" s="46">
        <f>IF(R15=1,[1]JUN!C7*(9/5)+32,"")</f>
        <v>69.800000000000011</v>
      </c>
      <c r="D15" s="46">
        <f t="shared" si="0"/>
        <v>15</v>
      </c>
      <c r="E15" s="46">
        <f t="shared" si="1"/>
        <v>0</v>
      </c>
      <c r="F15" s="53" t="str">
        <f>IF(ISBLANK([1]JUN!D7),"",[1]JUN!D7)</f>
        <v>T</v>
      </c>
      <c r="G15" s="54" t="str">
        <f>IF([1]JUN!J7="","",[1]JUN!J7)</f>
        <v>Y</v>
      </c>
      <c r="H15" s="55">
        <f>IF(ISBLANK([1]JUN!E7),"",[1]JUN!E7)</f>
        <v>0</v>
      </c>
      <c r="I15" s="54">
        <f>IF(ISBLANK([1]JUN!F7),"",[1]JUN!F7)</f>
        <v>220</v>
      </c>
      <c r="J15" s="46">
        <f>IF(ISBLANK([1]JUN!G7),"",[1]JUN!G7)</f>
        <v>13</v>
      </c>
      <c r="K15" s="86" t="str">
        <f>IF(ISBLANK([1]JUN!H7),"",[1]JUN!H7)</f>
        <v/>
      </c>
      <c r="L15" s="87" t="str">
        <f>IF(ISBLANK([1]JUN!I7),"",[1]JUN!I7)</f>
        <v/>
      </c>
      <c r="N15" s="1">
        <f t="shared" si="2"/>
        <v>80</v>
      </c>
      <c r="O15" s="1">
        <f>IF((J15=O47),I15,0.04)</f>
        <v>0.04</v>
      </c>
      <c r="P15" s="1">
        <f t="shared" si="3"/>
        <v>1</v>
      </c>
      <c r="Q15" s="1" t="b">
        <f>ISNUMBER([1]JUN!B7)</f>
        <v>1</v>
      </c>
      <c r="R15" s="1" t="b">
        <f>ISNUMBER([1]JUN!C7)</f>
        <v>1</v>
      </c>
    </row>
    <row r="16" spans="1:18" ht="18" customHeight="1" thickBot="1" x14ac:dyDescent="0.3">
      <c r="A16" s="93">
        <v>5</v>
      </c>
      <c r="B16" s="42">
        <f>IF(Q16=1,[1]JUN!B8*(9/5)+32,IF([1]JUN!B8="","","M"))</f>
        <v>91.4</v>
      </c>
      <c r="C16" s="42">
        <f>IF(R16=1,[1]JUN!C8*(9/5)+32,"")</f>
        <v>73.400000000000006</v>
      </c>
      <c r="D16" s="42">
        <f t="shared" si="0"/>
        <v>17</v>
      </c>
      <c r="E16" s="42">
        <f t="shared" si="1"/>
        <v>0</v>
      </c>
      <c r="F16" s="43">
        <f>IF(ISBLANK([1]JUN!D8),"",[1]JUN!D8)</f>
        <v>0</v>
      </c>
      <c r="G16" s="44" t="str">
        <f>IF([1]JUN!J8="","",[1]JUN!J8)</f>
        <v>N</v>
      </c>
      <c r="H16" s="45">
        <f>IF(ISBLANK([1]JUN!E8),"",[1]JUN!E8)</f>
        <v>0</v>
      </c>
      <c r="I16" s="44">
        <f>IF(ISBLANK([1]JUN!F8),"",[1]JUN!F8)</f>
        <v>110</v>
      </c>
      <c r="J16" s="42">
        <f>IF(ISBLANK([1]JUN!G8),"",[1]JUN!G8)</f>
        <v>17</v>
      </c>
      <c r="K16" s="86" t="str">
        <f>IF(ISBLANK([1]JUN!H8),"",[1]JUN!H8)</f>
        <v/>
      </c>
      <c r="L16" s="87" t="str">
        <f>IF(ISBLANK([1]JUN!I8),"",[1]JUN!I8)</f>
        <v/>
      </c>
      <c r="N16" s="1">
        <f t="shared" si="2"/>
        <v>82</v>
      </c>
      <c r="O16" s="1">
        <f>IF((J16=O47),I16,0.04)</f>
        <v>0.04</v>
      </c>
      <c r="P16" s="1">
        <f t="shared" si="3"/>
        <v>1</v>
      </c>
      <c r="Q16" s="1" t="b">
        <f>ISNUMBER([1]JUN!B8)</f>
        <v>1</v>
      </c>
      <c r="R16" s="1" t="b">
        <f>ISNUMBER([1]JUN!C8)</f>
        <v>1</v>
      </c>
    </row>
    <row r="17" spans="1:18" ht="18" customHeight="1" thickBot="1" x14ac:dyDescent="0.3">
      <c r="A17" s="94">
        <v>6</v>
      </c>
      <c r="B17" s="46">
        <f>IF(Q17=1,[1]JUN!B9*(9/5)+32,IF([1]JUN!B9="","","M"))</f>
        <v>87.800000000000011</v>
      </c>
      <c r="C17" s="46">
        <f>IF(R17=1,[1]JUN!C9*(9/5)+32,"")</f>
        <v>71.599999999999994</v>
      </c>
      <c r="D17" s="46">
        <f t="shared" si="0"/>
        <v>15</v>
      </c>
      <c r="E17" s="46">
        <f t="shared" si="1"/>
        <v>0</v>
      </c>
      <c r="F17" s="53">
        <f>IF(ISBLANK([1]JUN!D9),"",[1]JUN!D9)</f>
        <v>0.48</v>
      </c>
      <c r="G17" s="54" t="str">
        <f>IF([1]JUN!J9="","",[1]JUN!J9)</f>
        <v>Y</v>
      </c>
      <c r="H17" s="55">
        <f>IF(ISBLANK([1]JUN!E9),"",[1]JUN!E9)</f>
        <v>0</v>
      </c>
      <c r="I17" s="54">
        <f>IF(ISBLANK([1]JUN!F9),"",[1]JUN!F9)</f>
        <v>280</v>
      </c>
      <c r="J17" s="46">
        <f>IF(ISBLANK([1]JUN!G9),"",[1]JUN!G9)</f>
        <v>24</v>
      </c>
      <c r="K17" s="86" t="str">
        <f>IF(ISBLANK([1]JUN!H9),"",[1]JUN!H9)</f>
        <v/>
      </c>
      <c r="L17" s="87" t="str">
        <f>IF(ISBLANK([1]JUN!I9),"",[1]JUN!I9)</f>
        <v/>
      </c>
      <c r="N17" s="1">
        <f t="shared" si="2"/>
        <v>80</v>
      </c>
      <c r="O17" s="1">
        <f>IF((J17=O47),I17,0.04)</f>
        <v>0.04</v>
      </c>
      <c r="P17" s="1">
        <f t="shared" si="3"/>
        <v>1</v>
      </c>
      <c r="Q17" s="1" t="b">
        <f>ISNUMBER([1]JUN!B9)</f>
        <v>1</v>
      </c>
      <c r="R17" s="1" t="b">
        <f>ISNUMBER([1]JUN!C9)</f>
        <v>1</v>
      </c>
    </row>
    <row r="18" spans="1:18" ht="18" customHeight="1" thickBot="1" x14ac:dyDescent="0.3">
      <c r="A18" s="93">
        <v>7</v>
      </c>
      <c r="B18" s="42">
        <f>IF(Q18=1,[1]JUN!B10*(9/5)+32,IF([1]JUN!B10="","","M"))</f>
        <v>95</v>
      </c>
      <c r="C18" s="42">
        <f>IF(R18=1,[1]JUN!C10*(9/5)+32,"")</f>
        <v>69.800000000000011</v>
      </c>
      <c r="D18" s="42">
        <f t="shared" si="0"/>
        <v>17</v>
      </c>
      <c r="E18" s="42">
        <f t="shared" si="1"/>
        <v>0</v>
      </c>
      <c r="F18" s="43">
        <f>IF(ISBLANK([1]JUN!D10),"",[1]JUN!D10)</f>
        <v>0</v>
      </c>
      <c r="G18" s="44" t="str">
        <f>IF([1]JUN!J10="","",[1]JUN!J10)</f>
        <v>N</v>
      </c>
      <c r="H18" s="45">
        <f>IF(ISBLANK([1]JUN!E10),"",[1]JUN!E10)</f>
        <v>0</v>
      </c>
      <c r="I18" s="44">
        <f>IF(ISBLANK([1]JUN!F10),"",[1]JUN!F10)</f>
        <v>300</v>
      </c>
      <c r="J18" s="42">
        <f>IF(ISBLANK([1]JUN!G10),"",[1]JUN!G10)</f>
        <v>15</v>
      </c>
      <c r="K18" s="86" t="str">
        <f>IF(ISBLANK([1]JUN!H10),"",[1]JUN!H10)</f>
        <v/>
      </c>
      <c r="L18" s="87" t="str">
        <f>IF(ISBLANK([1]JUN!I10),"",[1]JUN!I10)</f>
        <v/>
      </c>
      <c r="N18" s="1">
        <f t="shared" si="2"/>
        <v>82</v>
      </c>
      <c r="O18" s="1">
        <f>IF((J18=O47),I18,0.04)</f>
        <v>0.04</v>
      </c>
      <c r="P18" s="1">
        <f t="shared" si="3"/>
        <v>1</v>
      </c>
      <c r="Q18" s="1" t="b">
        <f>ISNUMBER([1]JUN!B10)</f>
        <v>1</v>
      </c>
      <c r="R18" s="1" t="b">
        <f>ISNUMBER([1]JUN!C10)</f>
        <v>1</v>
      </c>
    </row>
    <row r="19" spans="1:18" ht="18" customHeight="1" thickBot="1" x14ac:dyDescent="0.3">
      <c r="A19" s="94">
        <v>8</v>
      </c>
      <c r="B19" s="46">
        <f>IF(Q19=1,[1]JUN!B11*(9/5)+32,IF([1]JUN!B11="","","M"))</f>
        <v>91.4</v>
      </c>
      <c r="C19" s="46">
        <f>IF(R19=1,[1]JUN!C11*(9/5)+32,"")</f>
        <v>60.8</v>
      </c>
      <c r="D19" s="46">
        <f t="shared" si="0"/>
        <v>11</v>
      </c>
      <c r="E19" s="46">
        <f t="shared" si="1"/>
        <v>0</v>
      </c>
      <c r="F19" s="53">
        <f>IF(ISBLANK([1]JUN!D11),"",[1]JUN!D11)</f>
        <v>0</v>
      </c>
      <c r="G19" s="54" t="str">
        <f>IF([1]JUN!J11="","",[1]JUN!J11)</f>
        <v>N</v>
      </c>
      <c r="H19" s="55">
        <f>IF(ISBLANK([1]JUN!E11),"",[1]JUN!E11)</f>
        <v>0</v>
      </c>
      <c r="I19" s="54">
        <f>IF(ISBLANK([1]JUN!F11),"",[1]JUN!F11)</f>
        <v>20</v>
      </c>
      <c r="J19" s="46">
        <f>IF(ISBLANK([1]JUN!G11),"",[1]JUN!G11)</f>
        <v>12</v>
      </c>
      <c r="K19" s="86" t="str">
        <f>IF(ISBLANK([1]JUN!H11),"",[1]JUN!H11)</f>
        <v/>
      </c>
      <c r="L19" s="87" t="str">
        <f>IF(ISBLANK([1]JUN!I11),"",[1]JUN!I11)</f>
        <v/>
      </c>
      <c r="N19" s="1">
        <f t="shared" si="2"/>
        <v>76</v>
      </c>
      <c r="O19" s="1">
        <f>IF((J19=O47),I19,0.04)</f>
        <v>0.04</v>
      </c>
      <c r="P19" s="1">
        <f t="shared" si="3"/>
        <v>1</v>
      </c>
      <c r="Q19" s="1" t="b">
        <f>ISNUMBER([1]JUN!B11)</f>
        <v>1</v>
      </c>
      <c r="R19" s="1" t="b">
        <f>ISNUMBER([1]JUN!C11)</f>
        <v>1</v>
      </c>
    </row>
    <row r="20" spans="1:18" ht="18" customHeight="1" thickBot="1" x14ac:dyDescent="0.3">
      <c r="A20" s="93">
        <v>9</v>
      </c>
      <c r="B20" s="42">
        <f>IF(Q20=1,[1]JUN!B12*(9/5)+32,IF([1]JUN!B12="","","M"))</f>
        <v>95</v>
      </c>
      <c r="C20" s="42">
        <f>IF(R20=1,[1]JUN!C12*(9/5)+32,"")</f>
        <v>62.6</v>
      </c>
      <c r="D20" s="42">
        <f t="shared" si="0"/>
        <v>14</v>
      </c>
      <c r="E20" s="42">
        <f t="shared" si="1"/>
        <v>0</v>
      </c>
      <c r="F20" s="43">
        <f>IF(ISBLANK([1]JUN!D12),"",[1]JUN!D12)</f>
        <v>0</v>
      </c>
      <c r="G20" s="44" t="str">
        <f>IF([1]JUN!J12="","",[1]JUN!J12)</f>
        <v>N</v>
      </c>
      <c r="H20" s="45">
        <f>IF(ISBLANK([1]JUN!E12),"",[1]JUN!E12)</f>
        <v>0</v>
      </c>
      <c r="I20" s="44">
        <f>IF(ISBLANK([1]JUN!F12),"",[1]JUN!F12)</f>
        <v>320</v>
      </c>
      <c r="J20" s="42">
        <f>IF(ISBLANK([1]JUN!G12),"",[1]JUN!G12)</f>
        <v>12</v>
      </c>
      <c r="K20" s="86" t="str">
        <f>IF(ISBLANK([1]JUN!H12),"",[1]JUN!H12)</f>
        <v/>
      </c>
      <c r="L20" s="87" t="str">
        <f>IF(ISBLANK([1]JUN!I12),"",[1]JUN!I12)</f>
        <v/>
      </c>
      <c r="N20" s="1">
        <f t="shared" si="2"/>
        <v>79</v>
      </c>
      <c r="O20" s="1">
        <f>IF((J20=O47),I20,0.04)</f>
        <v>0.04</v>
      </c>
      <c r="P20" s="1">
        <f t="shared" si="3"/>
        <v>1</v>
      </c>
      <c r="Q20" s="1" t="b">
        <f>ISNUMBER([1]JUN!B12)</f>
        <v>1</v>
      </c>
      <c r="R20" s="1" t="b">
        <f>ISNUMBER([1]JUN!C12)</f>
        <v>1</v>
      </c>
    </row>
    <row r="21" spans="1:18" ht="18" customHeight="1" thickBot="1" x14ac:dyDescent="0.3">
      <c r="A21" s="94">
        <v>10</v>
      </c>
      <c r="B21" s="46">
        <f>IF(Q21=1,[1]JUN!B13*(9/5)+32,IF([1]JUN!B13="","","M"))</f>
        <v>95</v>
      </c>
      <c r="C21" s="46">
        <f>IF(R21=1,[1]JUN!C13*(9/5)+32,"")</f>
        <v>71.599999999999994</v>
      </c>
      <c r="D21" s="46">
        <f t="shared" si="0"/>
        <v>18</v>
      </c>
      <c r="E21" s="46">
        <f t="shared" si="1"/>
        <v>0</v>
      </c>
      <c r="F21" s="53">
        <f>IF(ISBLANK([1]JUN!D13),"",[1]JUN!D13)</f>
        <v>0.01</v>
      </c>
      <c r="G21" s="54" t="str">
        <f>IF([1]JUN!J13="","",[1]JUN!J13)</f>
        <v>Y</v>
      </c>
      <c r="H21" s="55">
        <f>IF(ISBLANK([1]JUN!E13),"",[1]JUN!E13)</f>
        <v>0</v>
      </c>
      <c r="I21" s="54">
        <f>IF(ISBLANK([1]JUN!F13),"",[1]JUN!F13)</f>
        <v>350</v>
      </c>
      <c r="J21" s="46">
        <f>IF(ISBLANK([1]JUN!G13),"",[1]JUN!G13)</f>
        <v>15</v>
      </c>
      <c r="K21" s="86" t="str">
        <f>IF(ISBLANK([1]JUN!H13),"",[1]JUN!H13)</f>
        <v/>
      </c>
      <c r="L21" s="87" t="str">
        <f>IF(ISBLANK([1]JUN!I13),"",[1]JUN!I13)</f>
        <v/>
      </c>
      <c r="N21" s="1">
        <f t="shared" si="2"/>
        <v>83</v>
      </c>
      <c r="O21" s="1">
        <f>IF((J21=O47),I21,0.04)</f>
        <v>0.04</v>
      </c>
      <c r="P21" s="1">
        <f t="shared" si="3"/>
        <v>1</v>
      </c>
      <c r="Q21" s="1" t="b">
        <f>ISNUMBER([1]JUN!B13)</f>
        <v>1</v>
      </c>
      <c r="R21" s="1" t="b">
        <f>ISNUMBER([1]JUN!C13)</f>
        <v>1</v>
      </c>
    </row>
    <row r="22" spans="1:18" ht="18" customHeight="1" thickBot="1" x14ac:dyDescent="0.3">
      <c r="A22" s="93">
        <v>11</v>
      </c>
      <c r="B22" s="42">
        <f>IF(Q22=1,[1]JUN!B14*(9/5)+32,IF([1]JUN!B14="","","M"))</f>
        <v>91.4</v>
      </c>
      <c r="C22" s="42">
        <f>IF(R22=1,[1]JUN!C14*(9/5)+32,"")</f>
        <v>66.2</v>
      </c>
      <c r="D22" s="42">
        <f t="shared" si="0"/>
        <v>14</v>
      </c>
      <c r="E22" s="42">
        <f t="shared" si="1"/>
        <v>0</v>
      </c>
      <c r="F22" s="43">
        <f>IF(ISBLANK([1]JUN!D14),"",[1]JUN!D14)</f>
        <v>0</v>
      </c>
      <c r="G22" s="44" t="str">
        <f>IF([1]JUN!J14="","",[1]JUN!J14)</f>
        <v>N</v>
      </c>
      <c r="H22" s="45">
        <f>IF(ISBLANK([1]JUN!E14),"",[1]JUN!E14)</f>
        <v>0</v>
      </c>
      <c r="I22" s="44">
        <f>IF(ISBLANK([1]JUN!F14),"",[1]JUN!F14)</f>
        <v>40</v>
      </c>
      <c r="J22" s="42">
        <f>IF(ISBLANK([1]JUN!G14),"",[1]JUN!G14)</f>
        <v>12</v>
      </c>
      <c r="K22" s="86" t="str">
        <f>IF(ISBLANK([1]JUN!H14),"",[1]JUN!H14)</f>
        <v/>
      </c>
      <c r="L22" s="87" t="str">
        <f>IF(ISBLANK([1]JUN!I14),"",[1]JUN!I14)</f>
        <v/>
      </c>
      <c r="N22" s="1">
        <f t="shared" si="2"/>
        <v>79</v>
      </c>
      <c r="O22" s="1">
        <f>IF((J22=O47),I22,0.04)</f>
        <v>0.04</v>
      </c>
      <c r="P22" s="1">
        <f t="shared" si="3"/>
        <v>1</v>
      </c>
      <c r="Q22" s="1" t="b">
        <f>ISNUMBER([1]JUN!B14)</f>
        <v>1</v>
      </c>
      <c r="R22" s="1" t="b">
        <f>ISNUMBER([1]JUN!C14)</f>
        <v>1</v>
      </c>
    </row>
    <row r="23" spans="1:18" ht="18" customHeight="1" thickBot="1" x14ac:dyDescent="0.3">
      <c r="A23" s="94">
        <v>12</v>
      </c>
      <c r="B23" s="46">
        <f>IF(Q23=1,[1]JUN!B15*(9/5)+32,IF([1]JUN!B15="","","M"))</f>
        <v>93.2</v>
      </c>
      <c r="C23" s="46">
        <f>IF(R23=1,[1]JUN!C15*(9/5)+32,"")</f>
        <v>64.400000000000006</v>
      </c>
      <c r="D23" s="46">
        <f t="shared" si="0"/>
        <v>14</v>
      </c>
      <c r="E23" s="46">
        <f t="shared" si="1"/>
        <v>0</v>
      </c>
      <c r="F23" s="53">
        <f>IF(ISBLANK([1]JUN!D15),"",[1]JUN!D15)</f>
        <v>0</v>
      </c>
      <c r="G23" s="54" t="str">
        <f>IF([1]JUN!J15="","",[1]JUN!J15)</f>
        <v>N</v>
      </c>
      <c r="H23" s="55">
        <f>IF(ISBLANK([1]JUN!E15),"",[1]JUN!E15)</f>
        <v>0</v>
      </c>
      <c r="I23" s="54">
        <f>IF(ISBLANK([1]JUN!F15),"",[1]JUN!F15)</f>
        <v>330</v>
      </c>
      <c r="J23" s="46">
        <f>IF(ISBLANK([1]JUN!G15),"",[1]JUN!G15)</f>
        <v>10</v>
      </c>
      <c r="K23" s="86" t="str">
        <f>IF(ISBLANK([1]JUN!H15),"",[1]JUN!H15)</f>
        <v/>
      </c>
      <c r="L23" s="87" t="str">
        <f>IF(ISBLANK([1]JUN!I15),"",[1]JUN!I15)</f>
        <v/>
      </c>
      <c r="N23" s="1">
        <f t="shared" si="2"/>
        <v>79</v>
      </c>
      <c r="O23" s="1">
        <f>IF((J23=O47),I23,0.04)</f>
        <v>0.04</v>
      </c>
      <c r="P23" s="1">
        <f t="shared" si="3"/>
        <v>1</v>
      </c>
      <c r="Q23" s="1" t="b">
        <f>ISNUMBER([1]JUN!B15)</f>
        <v>1</v>
      </c>
      <c r="R23" s="1" t="b">
        <f>ISNUMBER([1]JUN!C15)</f>
        <v>1</v>
      </c>
    </row>
    <row r="24" spans="1:18" ht="18" customHeight="1" thickBot="1" x14ac:dyDescent="0.3">
      <c r="A24" s="93">
        <v>13</v>
      </c>
      <c r="B24" s="42">
        <f>IF(Q24=1,[1]JUN!B16*(9/5)+32,IF([1]JUN!B16="","","M"))</f>
        <v>93.2</v>
      </c>
      <c r="C24" s="42">
        <f>IF(R24=1,[1]JUN!C16*(9/5)+32,"")</f>
        <v>68</v>
      </c>
      <c r="D24" s="42">
        <f t="shared" si="0"/>
        <v>16</v>
      </c>
      <c r="E24" s="42">
        <f t="shared" si="1"/>
        <v>0</v>
      </c>
      <c r="F24" s="43">
        <f>IF(ISBLANK([1]JUN!D16),"",[1]JUN!D16)</f>
        <v>0</v>
      </c>
      <c r="G24" s="44" t="str">
        <f>IF([1]JUN!J16="","",[1]JUN!J16)</f>
        <v>N</v>
      </c>
      <c r="H24" s="45">
        <f>IF(ISBLANK([1]JUN!E16),"",[1]JUN!E16)</f>
        <v>0</v>
      </c>
      <c r="I24" s="44">
        <f>IF(ISBLANK([1]JUN!F16),"",[1]JUN!F16)</f>
        <v>90</v>
      </c>
      <c r="J24" s="42">
        <f>IF(ISBLANK([1]JUN!G16),"",[1]JUN!G16)</f>
        <v>14</v>
      </c>
      <c r="K24" s="86" t="str">
        <f>IF(ISBLANK([1]JUN!H16),"",[1]JUN!H16)</f>
        <v/>
      </c>
      <c r="L24" s="87" t="str">
        <f>IF(ISBLANK([1]JUN!I16),"",[1]JUN!I16)</f>
        <v/>
      </c>
      <c r="N24" s="1">
        <f t="shared" si="2"/>
        <v>81</v>
      </c>
      <c r="O24" s="1">
        <f>IF((J24=O47),I24,0.04)</f>
        <v>0.04</v>
      </c>
      <c r="P24" s="1">
        <f t="shared" si="3"/>
        <v>1</v>
      </c>
      <c r="Q24" s="1" t="b">
        <f>ISNUMBER([1]JUN!B16)</f>
        <v>1</v>
      </c>
      <c r="R24" s="1" t="b">
        <f>ISNUMBER([1]JUN!C16)</f>
        <v>1</v>
      </c>
    </row>
    <row r="25" spans="1:18" ht="18" customHeight="1" thickBot="1" x14ac:dyDescent="0.3">
      <c r="A25" s="94">
        <v>14</v>
      </c>
      <c r="B25" s="46">
        <f>IF(Q25=1,[1]JUN!B17*(9/5)+32,IF([1]JUN!B17="","","M"))</f>
        <v>95</v>
      </c>
      <c r="C25" s="46">
        <f>IF(R25=1,[1]JUN!C17*(9/5)+32,"")</f>
        <v>68</v>
      </c>
      <c r="D25" s="46">
        <f t="shared" si="0"/>
        <v>17</v>
      </c>
      <c r="E25" s="46">
        <f t="shared" si="1"/>
        <v>0</v>
      </c>
      <c r="F25" s="53">
        <f>IF(ISBLANK([1]JUN!D17),"",[1]JUN!D17)</f>
        <v>0</v>
      </c>
      <c r="G25" s="54" t="str">
        <f>IF([1]JUN!J17="","",[1]JUN!J17)</f>
        <v>N</v>
      </c>
      <c r="H25" s="55">
        <f>IF(ISBLANK([1]JUN!E17),"",[1]JUN!E17)</f>
        <v>0</v>
      </c>
      <c r="I25" s="54">
        <f>IF(ISBLANK([1]JUN!F17),"",[1]JUN!F17)</f>
        <v>20</v>
      </c>
      <c r="J25" s="46">
        <f>IF(ISBLANK([1]JUN!G17),"",[1]JUN!G17)</f>
        <v>16</v>
      </c>
      <c r="K25" s="86" t="str">
        <f>IF(ISBLANK([1]JUN!H17),"",[1]JUN!H17)</f>
        <v/>
      </c>
      <c r="L25" s="87" t="str">
        <f>IF(ISBLANK([1]JUN!I17),"",[1]JUN!I17)</f>
        <v/>
      </c>
      <c r="N25" s="1">
        <f t="shared" si="2"/>
        <v>82</v>
      </c>
      <c r="O25" s="1">
        <f>IF((J25=O47),I25,0.04)</f>
        <v>0.04</v>
      </c>
      <c r="P25" s="1">
        <f t="shared" si="3"/>
        <v>1</v>
      </c>
      <c r="Q25" s="1" t="b">
        <f>ISNUMBER([1]JUN!B17)</f>
        <v>1</v>
      </c>
      <c r="R25" s="1" t="b">
        <f>ISNUMBER([1]JUN!C17)</f>
        <v>1</v>
      </c>
    </row>
    <row r="26" spans="1:18" ht="18" customHeight="1" thickBot="1" x14ac:dyDescent="0.3">
      <c r="A26" s="93">
        <v>15</v>
      </c>
      <c r="B26" s="42">
        <f>IF(Q26=1,[1]JUN!B18*(9/5)+32,IF([1]JUN!B18="","","M"))</f>
        <v>96.8</v>
      </c>
      <c r="C26" s="42">
        <f>IF(R26=1,[1]JUN!C18*(9/5)+32,"")</f>
        <v>68</v>
      </c>
      <c r="D26" s="42">
        <f t="shared" si="0"/>
        <v>17</v>
      </c>
      <c r="E26" s="42">
        <f t="shared" si="1"/>
        <v>0</v>
      </c>
      <c r="F26" s="43">
        <f>IF(ISBLANK([1]JUN!D18),"",[1]JUN!D18)</f>
        <v>0</v>
      </c>
      <c r="G26" s="44" t="str">
        <f>IF([1]JUN!J18="","",[1]JUN!J18)</f>
        <v>N</v>
      </c>
      <c r="H26" s="45">
        <f>IF(ISBLANK([1]JUN!E18),"",[1]JUN!E18)</f>
        <v>0</v>
      </c>
      <c r="I26" s="44">
        <f>IF(ISBLANK([1]JUN!F18),"",[1]JUN!F18)</f>
        <v>120</v>
      </c>
      <c r="J26" s="42">
        <f>IF(ISBLANK([1]JUN!G18),"",[1]JUN!G18)</f>
        <v>14</v>
      </c>
      <c r="K26" s="86" t="str">
        <f>IF(ISBLANK([1]JUN!H18),"",[1]JUN!H18)</f>
        <v/>
      </c>
      <c r="L26" s="87" t="str">
        <f>IF(ISBLANK([1]JUN!I18),"",[1]JUN!I18)</f>
        <v/>
      </c>
      <c r="N26" s="1">
        <f t="shared" si="2"/>
        <v>82</v>
      </c>
      <c r="O26" s="1">
        <f>IF((J26=O47),I26,0.04)</f>
        <v>0.04</v>
      </c>
      <c r="P26" s="1">
        <f t="shared" si="3"/>
        <v>1</v>
      </c>
      <c r="Q26" s="1" t="b">
        <f>ISNUMBER([1]JUN!B18)</f>
        <v>1</v>
      </c>
      <c r="R26" s="1" t="b">
        <f>ISNUMBER([1]JUN!C18)</f>
        <v>1</v>
      </c>
    </row>
    <row r="27" spans="1:18" ht="18" customHeight="1" thickBot="1" x14ac:dyDescent="0.3">
      <c r="A27" s="94">
        <v>16</v>
      </c>
      <c r="B27" s="46">
        <f>IF(Q27=1,[1]JUN!B19*(9/5)+32,IF([1]JUN!B19="","","M"))</f>
        <v>93.2</v>
      </c>
      <c r="C27" s="46">
        <f>IF(R27=1,[1]JUN!C19*(9/5)+32,"")</f>
        <v>71.599999999999994</v>
      </c>
      <c r="D27" s="46">
        <f t="shared" si="0"/>
        <v>17</v>
      </c>
      <c r="E27" s="46">
        <f t="shared" si="1"/>
        <v>0</v>
      </c>
      <c r="F27" s="53">
        <f>IF(ISBLANK([1]JUN!D19),"",[1]JUN!D19)</f>
        <v>0.54</v>
      </c>
      <c r="G27" s="54" t="str">
        <f>IF([1]JUN!J19="","",[1]JUN!J19)</f>
        <v>Y</v>
      </c>
      <c r="H27" s="55">
        <f>IF(ISBLANK([1]JUN!E19),"",[1]JUN!E19)</f>
        <v>0</v>
      </c>
      <c r="I27" s="54">
        <f>IF(ISBLANK([1]JUN!F19),"",[1]JUN!F19)</f>
        <v>160</v>
      </c>
      <c r="J27" s="46">
        <f>IF(ISBLANK([1]JUN!G19),"",[1]JUN!G19)</f>
        <v>30</v>
      </c>
      <c r="K27" s="86" t="str">
        <f>IF(ISBLANK([1]JUN!H19),"",[1]JUN!H19)</f>
        <v/>
      </c>
      <c r="L27" s="87" t="str">
        <f>IF(ISBLANK([1]JUN!I19),"",[1]JUN!I19)</f>
        <v/>
      </c>
      <c r="N27" s="1">
        <f t="shared" si="2"/>
        <v>82</v>
      </c>
      <c r="O27" s="1">
        <f>IF((J27=O47),I27,0.04)</f>
        <v>160</v>
      </c>
      <c r="P27" s="1">
        <f t="shared" si="3"/>
        <v>1</v>
      </c>
      <c r="Q27" s="1" t="b">
        <f>ISNUMBER([1]JUN!B19)</f>
        <v>1</v>
      </c>
      <c r="R27" s="1" t="b">
        <f>ISNUMBER([1]JUN!C19)</f>
        <v>1</v>
      </c>
    </row>
    <row r="28" spans="1:18" ht="18" customHeight="1" thickBot="1" x14ac:dyDescent="0.3">
      <c r="A28" s="93">
        <v>17</v>
      </c>
      <c r="B28" s="42">
        <f>IF(Q28=1,[1]JUN!B20*(9/5)+32,IF([1]JUN!B20="","","M"))</f>
        <v>91.4</v>
      </c>
      <c r="C28" s="42">
        <f>IF(R28=1,[1]JUN!C20*(9/5)+32,"")</f>
        <v>73.400000000000006</v>
      </c>
      <c r="D28" s="42">
        <f t="shared" si="0"/>
        <v>17</v>
      </c>
      <c r="E28" s="42">
        <f t="shared" si="1"/>
        <v>0</v>
      </c>
      <c r="F28" s="43">
        <f>IF(ISBLANK([1]JUN!D20),"",[1]JUN!D20)</f>
        <v>0</v>
      </c>
      <c r="G28" s="44" t="str">
        <f>IF([1]JUN!J20="","",[1]JUN!J20)</f>
        <v>N</v>
      </c>
      <c r="H28" s="45">
        <f>IF(ISBLANK([1]JUN!E20),"",[1]JUN!E20)</f>
        <v>0</v>
      </c>
      <c r="I28" s="44">
        <f>IF(ISBLANK([1]JUN!F20),"",[1]JUN!F20)</f>
        <v>100</v>
      </c>
      <c r="J28" s="42">
        <f>IF(ISBLANK([1]JUN!G20),"",[1]JUN!G20)</f>
        <v>22</v>
      </c>
      <c r="K28" s="86" t="str">
        <f>IF(ISBLANK([1]JUN!H20),"",[1]JUN!H20)</f>
        <v/>
      </c>
      <c r="L28" s="87" t="str">
        <f>IF(ISBLANK([1]JUN!I20),"",[1]JUN!I20)</f>
        <v/>
      </c>
      <c r="N28" s="1">
        <f t="shared" si="2"/>
        <v>82</v>
      </c>
      <c r="O28" s="1">
        <f>IF((J28=O47),I28,0.04)</f>
        <v>0.04</v>
      </c>
      <c r="P28" s="1">
        <f t="shared" si="3"/>
        <v>1</v>
      </c>
      <c r="Q28" s="1" t="b">
        <f>ISNUMBER([1]JUN!B20)</f>
        <v>1</v>
      </c>
      <c r="R28" s="1" t="b">
        <f>ISNUMBER([1]JUN!C20)</f>
        <v>1</v>
      </c>
    </row>
    <row r="29" spans="1:18" ht="18" customHeight="1" thickBot="1" x14ac:dyDescent="0.3">
      <c r="A29" s="94">
        <v>18</v>
      </c>
      <c r="B29" s="46">
        <f>IF(Q29=1,[1]JUN!B21*(9/5)+32,IF([1]JUN!B21="","","M"))</f>
        <v>91.4</v>
      </c>
      <c r="C29" s="46">
        <f>IF(R29=1,[1]JUN!C21*(9/5)+32,"")</f>
        <v>71.599999999999994</v>
      </c>
      <c r="D29" s="46">
        <f t="shared" si="0"/>
        <v>17</v>
      </c>
      <c r="E29" s="46">
        <f t="shared" si="1"/>
        <v>0</v>
      </c>
      <c r="F29" s="53">
        <f>IF(ISBLANK([1]JUN!D21),"",[1]JUN!D21)</f>
        <v>0</v>
      </c>
      <c r="G29" s="54" t="str">
        <f>IF([1]JUN!J21="","",[1]JUN!J21)</f>
        <v>N</v>
      </c>
      <c r="H29" s="55">
        <f>IF(ISBLANK([1]JUN!E21),"",[1]JUN!E21)</f>
        <v>0</v>
      </c>
      <c r="I29" s="54">
        <f>IF(ISBLANK([1]JUN!F21),"",[1]JUN!F21)</f>
        <v>100</v>
      </c>
      <c r="J29" s="46">
        <f>IF(ISBLANK([1]JUN!G21),"",[1]JUN!G21)</f>
        <v>22</v>
      </c>
      <c r="K29" s="86" t="str">
        <f>IF(ISBLANK([1]JUN!H21),"",[1]JUN!H21)</f>
        <v/>
      </c>
      <c r="L29" s="87" t="str">
        <f>IF(ISBLANK([1]JUN!I21),"",[1]JUN!I21)</f>
        <v/>
      </c>
      <c r="N29" s="1">
        <f t="shared" si="2"/>
        <v>82</v>
      </c>
      <c r="O29" s="1">
        <f>IF((J29=O47),I29,0.04)</f>
        <v>0.04</v>
      </c>
      <c r="P29" s="1">
        <f t="shared" si="3"/>
        <v>1</v>
      </c>
      <c r="Q29" s="1" t="b">
        <f>ISNUMBER([1]JUN!B21)</f>
        <v>1</v>
      </c>
      <c r="R29" s="1" t="b">
        <f>ISNUMBER([1]JUN!C21)</f>
        <v>1</v>
      </c>
    </row>
    <row r="30" spans="1:18" ht="18" customHeight="1" thickBot="1" x14ac:dyDescent="0.3">
      <c r="A30" s="93">
        <v>19</v>
      </c>
      <c r="B30" s="42">
        <f>IF(Q30=1,[1]JUN!B22*(9/5)+32,IF([1]JUN!B22="","","M"))</f>
        <v>89.6</v>
      </c>
      <c r="C30" s="42">
        <f>IF(R30=1,[1]JUN!C22*(9/5)+32,"")</f>
        <v>77</v>
      </c>
      <c r="D30" s="42">
        <f t="shared" si="0"/>
        <v>18</v>
      </c>
      <c r="E30" s="42">
        <f t="shared" si="1"/>
        <v>0</v>
      </c>
      <c r="F30" s="43">
        <f>IF(ISBLANK([1]JUN!D22),"",[1]JUN!D22)</f>
        <v>0</v>
      </c>
      <c r="G30" s="44" t="str">
        <f>IF([1]JUN!J22="","",[1]JUN!J22)</f>
        <v>N</v>
      </c>
      <c r="H30" s="45">
        <f>IF(ISBLANK([1]JUN!E22),"",[1]JUN!E22)</f>
        <v>0</v>
      </c>
      <c r="I30" s="44">
        <f>IF(ISBLANK([1]JUN!F22),"",[1]JUN!F22)</f>
        <v>100</v>
      </c>
      <c r="J30" s="42">
        <f>IF(ISBLANK([1]JUN!G22),"",[1]JUN!G22)</f>
        <v>21</v>
      </c>
      <c r="K30" s="86" t="str">
        <f>IF(ISBLANK([1]JUN!H22),"",[1]JUN!H22)</f>
        <v/>
      </c>
      <c r="L30" s="87" t="str">
        <f>IF(ISBLANK([1]JUN!I22),"",[1]JUN!I22)</f>
        <v/>
      </c>
      <c r="N30" s="1">
        <f t="shared" si="2"/>
        <v>83</v>
      </c>
      <c r="O30" s="1">
        <f>IF((J30=O47),I30,0.04)</f>
        <v>0.04</v>
      </c>
      <c r="P30" s="1">
        <f t="shared" si="3"/>
        <v>1</v>
      </c>
      <c r="Q30" s="1" t="b">
        <f>ISNUMBER([1]JUN!B22)</f>
        <v>1</v>
      </c>
      <c r="R30" s="1" t="b">
        <f>ISNUMBER([1]JUN!C22)</f>
        <v>1</v>
      </c>
    </row>
    <row r="31" spans="1:18" ht="18" customHeight="1" thickBot="1" x14ac:dyDescent="0.3">
      <c r="A31" s="94">
        <v>20</v>
      </c>
      <c r="B31" s="46">
        <f>IF(Q31=1,[1]JUN!B23*(9/5)+32,IF([1]JUN!B23="","","M"))</f>
        <v>89.6</v>
      </c>
      <c r="C31" s="46">
        <f>IF(R31=1,[1]JUN!C23*(9/5)+32,"")</f>
        <v>69.800000000000011</v>
      </c>
      <c r="D31" s="46">
        <f t="shared" si="0"/>
        <v>15</v>
      </c>
      <c r="E31" s="46">
        <f t="shared" si="1"/>
        <v>0</v>
      </c>
      <c r="F31" s="53" t="str">
        <f>IF(ISBLANK([1]JUN!D23),"",[1]JUN!D23)</f>
        <v>T</v>
      </c>
      <c r="G31" s="54" t="str">
        <f>IF([1]JUN!J23="","",[1]JUN!J23)</f>
        <v>N</v>
      </c>
      <c r="H31" s="55">
        <f>IF(ISBLANK([1]JUN!E23),"",[1]JUN!E23)</f>
        <v>0</v>
      </c>
      <c r="I31" s="54">
        <f>IF(ISBLANK([1]JUN!F23),"",[1]JUN!F23)</f>
        <v>60</v>
      </c>
      <c r="J31" s="46">
        <f>IF(ISBLANK([1]JUN!G23),"",[1]JUN!G23)</f>
        <v>19</v>
      </c>
      <c r="K31" s="86" t="str">
        <f>IF(ISBLANK([1]JUN!H23),"",[1]JUN!H23)</f>
        <v/>
      </c>
      <c r="L31" s="87" t="str">
        <f>IF(ISBLANK([1]JUN!I23),"",[1]JUN!I23)</f>
        <v/>
      </c>
      <c r="N31" s="1">
        <f t="shared" si="2"/>
        <v>80</v>
      </c>
      <c r="O31" s="1">
        <f>IF((J31=O47),I31,0.04)</f>
        <v>0.04</v>
      </c>
      <c r="P31" s="1">
        <f t="shared" si="3"/>
        <v>1</v>
      </c>
      <c r="Q31" s="1" t="b">
        <f>ISNUMBER([1]JUN!B23)</f>
        <v>1</v>
      </c>
      <c r="R31" s="1" t="b">
        <f>ISNUMBER([1]JUN!C23)</f>
        <v>1</v>
      </c>
    </row>
    <row r="32" spans="1:18" ht="18" customHeight="1" thickBot="1" x14ac:dyDescent="0.3">
      <c r="A32" s="93">
        <v>21</v>
      </c>
      <c r="B32" s="42">
        <f>IF(Q32=1,[1]JUN!B24*(9/5)+32,IF([1]JUN!B24="","","M"))</f>
        <v>93.2</v>
      </c>
      <c r="C32" s="42">
        <f>IF(R32=1,[1]JUN!C24*(9/5)+32,"")</f>
        <v>69.800000000000011</v>
      </c>
      <c r="D32" s="42">
        <f t="shared" si="0"/>
        <v>17</v>
      </c>
      <c r="E32" s="42">
        <f t="shared" si="1"/>
        <v>0</v>
      </c>
      <c r="F32" s="43">
        <f>IF(ISBLANK([1]JUN!D24),"",[1]JUN!D24)</f>
        <v>0</v>
      </c>
      <c r="G32" s="44" t="str">
        <f>IF([1]JUN!J24="","",[1]JUN!J24)</f>
        <v>N</v>
      </c>
      <c r="H32" s="45">
        <f>IF(ISBLANK([1]JUN!E24),"",[1]JUN!E24)</f>
        <v>0</v>
      </c>
      <c r="I32" s="44">
        <f>IF(ISBLANK([1]JUN!F24),"",[1]JUN!F24)</f>
        <v>50</v>
      </c>
      <c r="J32" s="42">
        <f>IF(ISBLANK([1]JUN!G24),"",[1]JUN!G24)</f>
        <v>16</v>
      </c>
      <c r="K32" s="86" t="str">
        <f>IF(ISBLANK([1]JUN!H24),"",[1]JUN!H24)</f>
        <v/>
      </c>
      <c r="L32" s="87" t="str">
        <f>IF(ISBLANK([1]JUN!I24),"",[1]JUN!I24)</f>
        <v/>
      </c>
      <c r="N32" s="1">
        <f t="shared" si="2"/>
        <v>82</v>
      </c>
      <c r="O32" s="1">
        <f>IF((J32=O47),I32,0.04)</f>
        <v>0.04</v>
      </c>
      <c r="P32" s="1">
        <f t="shared" si="3"/>
        <v>1</v>
      </c>
      <c r="Q32" s="1" t="b">
        <f>ISNUMBER([1]JUN!B24)</f>
        <v>1</v>
      </c>
      <c r="R32" s="1" t="b">
        <f>ISNUMBER([1]JUN!C24)</f>
        <v>1</v>
      </c>
    </row>
    <row r="33" spans="1:18" ht="18" customHeight="1" thickBot="1" x14ac:dyDescent="0.3">
      <c r="A33" s="94">
        <v>22</v>
      </c>
      <c r="B33" s="46">
        <f>IF(Q33=1,[1]JUN!B25*(9/5)+32,IF([1]JUN!B25="","","M"))</f>
        <v>96.8</v>
      </c>
      <c r="C33" s="46">
        <f>IF(R33=1,[1]JUN!C25*(9/5)+32,"")</f>
        <v>66.2</v>
      </c>
      <c r="D33" s="46">
        <f t="shared" si="0"/>
        <v>17</v>
      </c>
      <c r="E33" s="46">
        <f t="shared" si="1"/>
        <v>0</v>
      </c>
      <c r="F33" s="53">
        <f>IF(ISBLANK([1]JUN!D25),"",[1]JUN!D25)</f>
        <v>0</v>
      </c>
      <c r="G33" s="54" t="str">
        <f>IF([1]JUN!J25="","",[1]JUN!J25)</f>
        <v>N</v>
      </c>
      <c r="H33" s="55">
        <f>IF(ISBLANK([1]JUN!E25),"",[1]JUN!E25)</f>
        <v>0</v>
      </c>
      <c r="I33" s="54">
        <f>IF(ISBLANK([1]JUN!F25),"",[1]JUN!F25)</f>
        <v>110</v>
      </c>
      <c r="J33" s="46">
        <f>IF(ISBLANK([1]JUN!G25),"",[1]JUN!G25)</f>
        <v>7</v>
      </c>
      <c r="K33" s="86" t="str">
        <f>IF(ISBLANK([1]JUN!H25),"",[1]JUN!H25)</f>
        <v/>
      </c>
      <c r="L33" s="87" t="str">
        <f>IF(ISBLANK([1]JUN!I25),"",[1]JUN!I25)</f>
        <v/>
      </c>
      <c r="N33" s="1">
        <f t="shared" si="2"/>
        <v>82</v>
      </c>
      <c r="O33" s="1">
        <f>IF((J33=O47),I33,0.04)</f>
        <v>0.04</v>
      </c>
      <c r="P33" s="1">
        <f t="shared" si="3"/>
        <v>1</v>
      </c>
      <c r="Q33" s="1" t="b">
        <f>ISNUMBER([1]JUN!B25)</f>
        <v>1</v>
      </c>
      <c r="R33" s="1" t="b">
        <f>ISNUMBER([1]JUN!C25)</f>
        <v>1</v>
      </c>
    </row>
    <row r="34" spans="1:18" ht="18" customHeight="1" thickBot="1" x14ac:dyDescent="0.3">
      <c r="A34" s="93">
        <v>23</v>
      </c>
      <c r="B34" s="42">
        <f>IF(Q34=1,[1]JUN!B26*(9/5)+32,IF([1]JUN!B26="","","M"))</f>
        <v>96.8</v>
      </c>
      <c r="C34" s="42">
        <f>IF(R34=1,[1]JUN!C26*(9/5)+32,"")</f>
        <v>71.599999999999994</v>
      </c>
      <c r="D34" s="42">
        <f t="shared" si="0"/>
        <v>19</v>
      </c>
      <c r="E34" s="42">
        <f t="shared" si="1"/>
        <v>0</v>
      </c>
      <c r="F34" s="43">
        <f>IF(ISBLANK([1]JUN!D26),"",[1]JUN!D26)</f>
        <v>0</v>
      </c>
      <c r="G34" s="44" t="str">
        <f>IF([1]JUN!J26="","",[1]JUN!J26)</f>
        <v>N</v>
      </c>
      <c r="H34" s="45">
        <f>IF(ISBLANK([1]JUN!E26),"",[1]JUN!E26)</f>
        <v>0</v>
      </c>
      <c r="I34" s="44">
        <f>IF(ISBLANK([1]JUN!F26),"",[1]JUN!F26)</f>
        <v>10</v>
      </c>
      <c r="J34" s="42">
        <f>IF(ISBLANK([1]JUN!G26),"",[1]JUN!G26)</f>
        <v>6</v>
      </c>
      <c r="K34" s="86" t="str">
        <f>IF(ISBLANK([1]JUN!H26),"",[1]JUN!H26)</f>
        <v/>
      </c>
      <c r="L34" s="87" t="str">
        <f>IF(ISBLANK([1]JUN!I26),"",[1]JUN!I26)</f>
        <v/>
      </c>
      <c r="N34" s="1">
        <f t="shared" si="2"/>
        <v>84</v>
      </c>
      <c r="O34" s="1">
        <f>IF((J34=O47),I34,0.04)</f>
        <v>0.04</v>
      </c>
      <c r="P34" s="1">
        <f t="shared" si="3"/>
        <v>1</v>
      </c>
      <c r="Q34" s="1" t="b">
        <f>ISNUMBER([1]JUN!B26)</f>
        <v>1</v>
      </c>
      <c r="R34" s="1" t="b">
        <f>ISNUMBER([1]JUN!C26)</f>
        <v>1</v>
      </c>
    </row>
    <row r="35" spans="1:18" ht="18" customHeight="1" thickBot="1" x14ac:dyDescent="0.3">
      <c r="A35" s="94">
        <v>24</v>
      </c>
      <c r="B35" s="46">
        <f>IF(Q35=1,[1]JUN!B27*(9/5)+32,IF([1]JUN!B27="","","M"))</f>
        <v>95</v>
      </c>
      <c r="C35" s="46">
        <f>IF(R35=1,[1]JUN!C27*(9/5)+32,"")</f>
        <v>75.2</v>
      </c>
      <c r="D35" s="46">
        <f t="shared" si="0"/>
        <v>20</v>
      </c>
      <c r="E35" s="46">
        <f t="shared" si="1"/>
        <v>0</v>
      </c>
      <c r="F35" s="53">
        <f>IF(ISBLANK([1]JUN!D27),"",[1]JUN!D27)</f>
        <v>0</v>
      </c>
      <c r="G35" s="54" t="str">
        <f>IF([1]JUN!J27="","",[1]JUN!J27)</f>
        <v>N</v>
      </c>
      <c r="H35" s="55">
        <f>IF(ISBLANK([1]JUN!E27),"",[1]JUN!E27)</f>
        <v>0</v>
      </c>
      <c r="I35" s="54">
        <f>IF(ISBLANK([1]JUN!F27),"",[1]JUN!F27)</f>
        <v>270</v>
      </c>
      <c r="J35" s="46">
        <f>IF(ISBLANK([1]JUN!G27),"",[1]JUN!G27)</f>
        <v>11</v>
      </c>
      <c r="K35" s="86" t="str">
        <f>IF(ISBLANK([1]JUN!H27),"",[1]JUN!H27)</f>
        <v/>
      </c>
      <c r="L35" s="87" t="str">
        <f>IF(ISBLANK([1]JUN!I27),"",[1]JUN!I27)</f>
        <v/>
      </c>
      <c r="N35" s="1">
        <f t="shared" si="2"/>
        <v>85</v>
      </c>
      <c r="O35" s="1">
        <f>IF((J35=O47),I35,0.04)</f>
        <v>0.04</v>
      </c>
      <c r="P35" s="1">
        <f t="shared" si="3"/>
        <v>1</v>
      </c>
      <c r="Q35" s="1" t="b">
        <f>ISNUMBER([1]JUN!B27)</f>
        <v>1</v>
      </c>
      <c r="R35" s="1" t="b">
        <f>ISNUMBER([1]JUN!C27)</f>
        <v>1</v>
      </c>
    </row>
    <row r="36" spans="1:18" ht="18" customHeight="1" thickBot="1" x14ac:dyDescent="0.3">
      <c r="A36" s="93">
        <v>25</v>
      </c>
      <c r="B36" s="42">
        <f>IF(Q36=1,[1]JUN!B28*(9/5)+32,IF([1]JUN!B28="","","M"))</f>
        <v>102.2</v>
      </c>
      <c r="C36" s="42">
        <f>IF(R36=1,[1]JUN!C28*(9/5)+32,"")</f>
        <v>75.2</v>
      </c>
      <c r="D36" s="42">
        <f t="shared" si="0"/>
        <v>24</v>
      </c>
      <c r="E36" s="42">
        <f t="shared" si="1"/>
        <v>0</v>
      </c>
      <c r="F36" s="43">
        <f>IF(ISBLANK([1]JUN!D28),"",[1]JUN!D28)</f>
        <v>0</v>
      </c>
      <c r="G36" s="44" t="str">
        <f>IF([1]JUN!J28="","",[1]JUN!J28)</f>
        <v>N</v>
      </c>
      <c r="H36" s="45">
        <f>IF(ISBLANK([1]JUN!E28),"",[1]JUN!E28)</f>
        <v>0</v>
      </c>
      <c r="I36" s="44">
        <f>IF(ISBLANK([1]JUN!F28),"",[1]JUN!F28)</f>
        <v>10</v>
      </c>
      <c r="J36" s="42">
        <f>IF(ISBLANK([1]JUN!G28),"",[1]JUN!G28)</f>
        <v>6</v>
      </c>
      <c r="K36" s="86" t="str">
        <f>IF(ISBLANK([1]JUN!H28),"",[1]JUN!H28)</f>
        <v/>
      </c>
      <c r="L36" s="87" t="str">
        <f>IF(ISBLANK([1]JUN!I28),"",[1]JUN!I28)</f>
        <v/>
      </c>
      <c r="N36" s="1">
        <f t="shared" si="2"/>
        <v>89</v>
      </c>
      <c r="O36" s="1">
        <f>IF((J36=O47),I36,0.04)</f>
        <v>0.04</v>
      </c>
      <c r="P36" s="1">
        <f t="shared" si="3"/>
        <v>1</v>
      </c>
      <c r="Q36" s="1" t="b">
        <f>ISNUMBER([1]JUN!B28)</f>
        <v>1</v>
      </c>
      <c r="R36" s="1" t="b">
        <f>ISNUMBER([1]JUN!C28)</f>
        <v>1</v>
      </c>
    </row>
    <row r="37" spans="1:18" ht="18" customHeight="1" thickBot="1" x14ac:dyDescent="0.3">
      <c r="A37" s="94">
        <v>26</v>
      </c>
      <c r="B37" s="46">
        <f>IF(Q37=1,[1]JUN!B29*(9/5)+32,IF([1]JUN!B29="","","M"))</f>
        <v>96.8</v>
      </c>
      <c r="C37" s="46">
        <f>IF(R37=1,[1]JUN!C29*(9/5)+32,"")</f>
        <v>73.400000000000006</v>
      </c>
      <c r="D37" s="46">
        <f t="shared" si="0"/>
        <v>20</v>
      </c>
      <c r="E37" s="46">
        <f t="shared" si="1"/>
        <v>0</v>
      </c>
      <c r="F37" s="53">
        <f>IF(ISBLANK([1]JUN!D29),"",[1]JUN!D29)</f>
        <v>0</v>
      </c>
      <c r="G37" s="54" t="str">
        <f>IF([1]JUN!J29="","",[1]JUN!J29)</f>
        <v>N</v>
      </c>
      <c r="H37" s="55">
        <f>IF(ISBLANK([1]JUN!E29),"",[1]JUN!E29)</f>
        <v>0</v>
      </c>
      <c r="I37" s="54">
        <f>IF(ISBLANK([1]JUN!F29),"",[1]JUN!F29)</f>
        <v>200</v>
      </c>
      <c r="J37" s="46">
        <f>IF(ISBLANK([1]JUN!G29),"",[1]JUN!G29)</f>
        <v>25</v>
      </c>
      <c r="K37" s="86" t="str">
        <f>IF(ISBLANK([1]JUN!H29),"",[1]JUN!H29)</f>
        <v/>
      </c>
      <c r="L37" s="87" t="str">
        <f>IF(ISBLANK([1]JUN!I29),"",[1]JUN!I29)</f>
        <v/>
      </c>
      <c r="N37" s="1">
        <f t="shared" si="2"/>
        <v>85</v>
      </c>
      <c r="O37" s="1">
        <f>IF((J37=O47),I37,0.04)</f>
        <v>0.04</v>
      </c>
      <c r="P37" s="1">
        <f t="shared" si="3"/>
        <v>1</v>
      </c>
      <c r="Q37" s="1" t="b">
        <f>ISNUMBER([1]JUN!B29)</f>
        <v>1</v>
      </c>
      <c r="R37" s="1" t="b">
        <f>ISNUMBER([1]JUN!C29)</f>
        <v>1</v>
      </c>
    </row>
    <row r="38" spans="1:18" ht="18" customHeight="1" thickBot="1" x14ac:dyDescent="0.3">
      <c r="A38" s="93">
        <v>27</v>
      </c>
      <c r="B38" s="42">
        <f>IF(Q38=1,[1]JUN!B30*(9/5)+32,IF([1]JUN!B30="","","M"))</f>
        <v>89.6</v>
      </c>
      <c r="C38" s="42">
        <f>IF(R38=1,[1]JUN!C30*(9/5)+32,"")</f>
        <v>73.400000000000006</v>
      </c>
      <c r="D38" s="42">
        <f t="shared" si="0"/>
        <v>17</v>
      </c>
      <c r="E38" s="42">
        <f t="shared" si="1"/>
        <v>0</v>
      </c>
      <c r="F38" s="43">
        <f>IF(ISBLANK([1]JUN!D30),"",[1]JUN!D30)</f>
        <v>0.05</v>
      </c>
      <c r="G38" s="44" t="str">
        <f>IF([1]JUN!J30="","",[1]JUN!J30)</f>
        <v>N</v>
      </c>
      <c r="H38" s="45">
        <f>IF(ISBLANK([1]JUN!E30),"",[1]JUN!E30)</f>
        <v>0</v>
      </c>
      <c r="I38" s="44">
        <f>IF(ISBLANK([1]JUN!F30),"",[1]JUN!F30)</f>
        <v>220</v>
      </c>
      <c r="J38" s="42">
        <f>IF(ISBLANK([1]JUN!G30),"",[1]JUN!G30)</f>
        <v>19</v>
      </c>
      <c r="K38" s="86" t="str">
        <f>IF(ISBLANK([1]JUN!H30),"",[1]JUN!H30)</f>
        <v/>
      </c>
      <c r="L38" s="87" t="str">
        <f>IF(ISBLANK([1]JUN!I30),"",[1]JUN!I30)</f>
        <v/>
      </c>
      <c r="N38" s="1">
        <f t="shared" si="2"/>
        <v>82</v>
      </c>
      <c r="O38" s="1">
        <f>IF((J38=O47),I38,0.04)</f>
        <v>0.04</v>
      </c>
      <c r="P38" s="1">
        <f t="shared" si="3"/>
        <v>1</v>
      </c>
      <c r="Q38" s="1" t="b">
        <f>ISNUMBER([1]JUN!B30)</f>
        <v>1</v>
      </c>
      <c r="R38" s="1" t="b">
        <f>ISNUMBER([1]JUN!C30)</f>
        <v>1</v>
      </c>
    </row>
    <row r="39" spans="1:18" ht="18" customHeight="1" thickBot="1" x14ac:dyDescent="0.3">
      <c r="A39" s="94">
        <v>28</v>
      </c>
      <c r="B39" s="46">
        <f>IF(Q39=1,[1]JUN!B31*(9/5)+32,IF([1]JUN!B31="","","M"))</f>
        <v>93.2</v>
      </c>
      <c r="C39" s="46">
        <f>IF(R39=1,[1]JUN!C31*(9/5)+32,"")</f>
        <v>75.2</v>
      </c>
      <c r="D39" s="46">
        <f t="shared" si="0"/>
        <v>19</v>
      </c>
      <c r="E39" s="46">
        <f t="shared" si="1"/>
        <v>0</v>
      </c>
      <c r="F39" s="53">
        <f>IF(ISBLANK([1]JUN!D31),"",[1]JUN!D31)</f>
        <v>0.06</v>
      </c>
      <c r="G39" s="54" t="str">
        <f>IF([1]JUN!J31="","",[1]JUN!J31)</f>
        <v>N</v>
      </c>
      <c r="H39" s="55">
        <f>IF(ISBLANK([1]JUN!E31),"",[1]JUN!E31)</f>
        <v>0</v>
      </c>
      <c r="I39" s="54">
        <f>IF(ISBLANK([1]JUN!F31),"",[1]JUN!F31)</f>
        <v>230</v>
      </c>
      <c r="J39" s="46">
        <f>IF(ISBLANK([1]JUN!G31),"",[1]JUN!G31)</f>
        <v>18</v>
      </c>
      <c r="K39" s="86" t="str">
        <f>IF(ISBLANK([1]JUN!H31),"",[1]JUN!H31)</f>
        <v/>
      </c>
      <c r="L39" s="87" t="str">
        <f>IF(ISBLANK([1]JUN!I31),"",[1]JUN!I31)</f>
        <v/>
      </c>
      <c r="N39" s="1">
        <f t="shared" si="2"/>
        <v>84</v>
      </c>
      <c r="O39" s="1">
        <f>IF((J39=O47),I39,0.04)</f>
        <v>0.04</v>
      </c>
      <c r="P39" s="1">
        <f t="shared" si="3"/>
        <v>1</v>
      </c>
      <c r="Q39" s="1" t="b">
        <f>ISNUMBER([1]JUN!B31)</f>
        <v>1</v>
      </c>
      <c r="R39" s="1" t="b">
        <f>ISNUMBER([1]JUN!C31)</f>
        <v>1</v>
      </c>
    </row>
    <row r="40" spans="1:18" ht="18" customHeight="1" thickBot="1" x14ac:dyDescent="0.3">
      <c r="A40" s="93">
        <v>29</v>
      </c>
      <c r="B40" s="42">
        <f>IF(Q40=1,[1]JUN!B32*(9/5)+32,IF([1]JUN!B32="","","M"))</f>
        <v>93.2</v>
      </c>
      <c r="C40" s="42">
        <f>IF(R40=1,[1]JUN!C32*(9/5)+32,"")</f>
        <v>77</v>
      </c>
      <c r="D40" s="42">
        <f t="shared" si="0"/>
        <v>20</v>
      </c>
      <c r="E40" s="42">
        <f t="shared" si="1"/>
        <v>0</v>
      </c>
      <c r="F40" s="43">
        <f>IF(ISBLANK([1]JUN!D32),"",[1]JUN!D32)</f>
        <v>0.01</v>
      </c>
      <c r="G40" s="44" t="str">
        <f>IF([1]JUN!J32="","",[1]JUN!J32)</f>
        <v>N</v>
      </c>
      <c r="H40" s="45">
        <f>IF(ISBLANK([1]JUN!E32),"",[1]JUN!E32)</f>
        <v>0</v>
      </c>
      <c r="I40" s="44">
        <f>IF(ISBLANK([1]JUN!F32),"",[1]JUN!F32)</f>
        <v>260</v>
      </c>
      <c r="J40" s="42">
        <f>IF(ISBLANK([1]JUN!G32),"",[1]JUN!G32)</f>
        <v>18</v>
      </c>
      <c r="K40" s="86" t="str">
        <f>IF(ISBLANK([1]JUN!H32),"",[1]JUN!H32)</f>
        <v/>
      </c>
      <c r="L40" s="87" t="str">
        <f>IF(ISBLANK([1]JUN!I32),"",[1]JUN!I32)</f>
        <v/>
      </c>
      <c r="N40" s="1">
        <f t="shared" si="2"/>
        <v>85</v>
      </c>
      <c r="O40" s="1">
        <f>IF((J40=O47),I40,0.04)</f>
        <v>0.04</v>
      </c>
      <c r="P40" s="1">
        <f t="shared" si="3"/>
        <v>1</v>
      </c>
      <c r="Q40" s="1" t="b">
        <f>ISNUMBER([1]JUN!B32)</f>
        <v>1</v>
      </c>
      <c r="R40" s="1" t="b">
        <f>ISNUMBER([1]JUN!C32)</f>
        <v>1</v>
      </c>
    </row>
    <row r="41" spans="1:18" ht="18" customHeight="1" thickBot="1" x14ac:dyDescent="0.3">
      <c r="A41" s="94">
        <v>30</v>
      </c>
      <c r="B41" s="46">
        <f>IF(Q41=1,[1]JUN!B33*(9/5)+32,IF([1]JUN!B33="","","M"))</f>
        <v>96.8</v>
      </c>
      <c r="C41" s="46">
        <f>IF(R41=1,[1]JUN!C33*(9/5)+32,"")</f>
        <v>75.2</v>
      </c>
      <c r="D41" s="46">
        <f t="shared" si="0"/>
        <v>21</v>
      </c>
      <c r="E41" s="46">
        <f t="shared" si="1"/>
        <v>0</v>
      </c>
      <c r="F41" s="53">
        <f>IF(ISBLANK([1]JUN!D33),"",[1]JUN!D33)</f>
        <v>0</v>
      </c>
      <c r="G41" s="54" t="str">
        <f>IF([1]JUN!J33="","",[1]JUN!J33)</f>
        <v>N</v>
      </c>
      <c r="H41" s="55">
        <f>IF(ISBLANK([1]JUN!E33),"",[1]JUN!E33)</f>
        <v>0</v>
      </c>
      <c r="I41" s="54">
        <f>IF(ISBLANK([1]JUN!F33),"",[1]JUN!F33)</f>
        <v>320</v>
      </c>
      <c r="J41" s="46">
        <f>IF(ISBLANK([1]JUN!G33),"",[1]JUN!G33)</f>
        <v>21</v>
      </c>
      <c r="K41" s="86" t="str">
        <f>IF(ISBLANK([1]JUN!H33),"",[1]JUN!H33)</f>
        <v/>
      </c>
      <c r="L41" s="87" t="str">
        <f>IF(ISBLANK([1]JUN!I33),"",[1]JUN!I33)</f>
        <v/>
      </c>
      <c r="N41" s="1">
        <f t="shared" si="2"/>
        <v>86</v>
      </c>
      <c r="O41" s="1">
        <f>IF((J41=O47),I41,0.04)</f>
        <v>0.04</v>
      </c>
      <c r="P41" s="1">
        <f t="shared" si="3"/>
        <v>1</v>
      </c>
      <c r="Q41" s="1" t="b">
        <f>ISNUMBER([1]JUN!B33)</f>
        <v>1</v>
      </c>
      <c r="R41" s="1" t="b">
        <f>ISNUMBER([1]JUN!C33)</f>
        <v>1</v>
      </c>
    </row>
    <row r="42" spans="1:18" ht="18" customHeight="1" thickBot="1" x14ac:dyDescent="0.3">
      <c r="A42" s="93"/>
      <c r="B42" s="42" t="str">
        <f>IF(Q42=1,[1]JUN!B34*(9/5)+32,IF([1]JUN!B34="","","M"))</f>
        <v/>
      </c>
      <c r="C42" s="42" t="str">
        <f>IF(R42=1,[1]JUN!C34*(9/5)+32,"")</f>
        <v/>
      </c>
      <c r="D42" s="42" t="str">
        <f t="shared" si="0"/>
        <v/>
      </c>
      <c r="E42" s="42" t="str">
        <f t="shared" si="1"/>
        <v/>
      </c>
      <c r="F42" s="43" t="str">
        <f>IF(ISBLANK([1]JUN!D34),"",[1]JUN!D34)</f>
        <v/>
      </c>
      <c r="G42" s="44" t="str">
        <f>IF([1]JUN!J34="","",[1]JUN!J34)</f>
        <v/>
      </c>
      <c r="H42" s="45" t="str">
        <f>IF(ISBLANK([1]JUN!E34),"",[1]JUN!E34)</f>
        <v/>
      </c>
      <c r="I42" s="44" t="str">
        <f>IF(ISBLANK([1]JUN!F34),"",[1]JUN!F34)</f>
        <v/>
      </c>
      <c r="J42" s="42" t="str">
        <f>IF(ISBLANK([1]JUN!G34),"",[1]JUN!G34)</f>
        <v/>
      </c>
      <c r="K42" s="86" t="str">
        <f>IF(ISBLANK([1]JUN!H34),"",[1]JUN!H34)</f>
        <v/>
      </c>
      <c r="L42" s="87" t="str">
        <f>IF(ISBLANK([1]JUN!I34),"",[1]JUN!I34)</f>
        <v/>
      </c>
      <c r="N42" s="1">
        <f t="shared" si="2"/>
        <v>0</v>
      </c>
      <c r="O42" s="1">
        <f>IF((J42=O47),I42,0.04)</f>
        <v>0.04</v>
      </c>
      <c r="P42" s="1">
        <f t="shared" si="3"/>
        <v>1</v>
      </c>
      <c r="Q42" s="1" t="b">
        <f>ISNUMBER([1]JUN!B34)</f>
        <v>0</v>
      </c>
      <c r="R42" s="1" t="b">
        <f>ISNUMBER([1]JUN!C34)</f>
        <v>0</v>
      </c>
    </row>
    <row r="43" spans="1:18" ht="18" customHeight="1" thickBot="1" x14ac:dyDescent="0.25">
      <c r="A43" s="95"/>
      <c r="B43" s="96" t="s">
        <v>28</v>
      </c>
      <c r="C43" s="96"/>
      <c r="D43" s="96"/>
      <c r="E43" s="96"/>
      <c r="F43" s="96"/>
      <c r="G43" s="96"/>
      <c r="H43" s="96"/>
      <c r="I43" s="96" t="s">
        <v>28</v>
      </c>
      <c r="J43" s="96"/>
      <c r="K43" s="86"/>
      <c r="L43" s="86"/>
    </row>
    <row r="44" spans="1:18" ht="18" customHeight="1" x14ac:dyDescent="0.2">
      <c r="A44" s="5"/>
      <c r="B44" s="16"/>
      <c r="C44" s="16"/>
      <c r="D44" s="16"/>
      <c r="E44" s="16"/>
      <c r="F44" s="16"/>
      <c r="G44" s="16"/>
      <c r="H44" s="16"/>
      <c r="I44" s="16"/>
      <c r="J44" s="16"/>
    </row>
    <row r="45" spans="1:18" ht="18" customHeight="1" x14ac:dyDescent="0.25">
      <c r="B45" s="5"/>
      <c r="C45" s="5"/>
      <c r="D45" s="5"/>
      <c r="F45" s="5"/>
      <c r="G45" s="6" t="s">
        <v>37</v>
      </c>
      <c r="H45" s="5"/>
      <c r="I45" s="5"/>
      <c r="J45" s="5"/>
      <c r="K45" s="5"/>
      <c r="L45" s="5"/>
      <c r="O45" s="1" t="s">
        <v>38</v>
      </c>
    </row>
    <row r="46" spans="1:18" ht="18" customHeight="1" thickBot="1" x14ac:dyDescent="0.25">
      <c r="B46" s="5"/>
      <c r="C46" s="5"/>
      <c r="D46" s="5"/>
      <c r="F46" s="5"/>
      <c r="G46" s="5"/>
      <c r="H46" s="5"/>
      <c r="I46" s="5"/>
      <c r="J46" s="5"/>
      <c r="K46" s="5"/>
      <c r="L46" s="5"/>
      <c r="O46" s="1" t="s">
        <v>39</v>
      </c>
    </row>
    <row r="47" spans="1:18" ht="18" customHeight="1" x14ac:dyDescent="0.2">
      <c r="A47" s="57"/>
      <c r="B47" s="60" t="s">
        <v>40</v>
      </c>
      <c r="C47" s="61"/>
      <c r="D47" s="61"/>
      <c r="E47" s="62"/>
      <c r="F47" s="63" t="s">
        <v>41</v>
      </c>
      <c r="G47" s="61"/>
      <c r="H47" s="61"/>
      <c r="I47" s="63"/>
      <c r="J47" s="63" t="s">
        <v>42</v>
      </c>
      <c r="K47" s="61"/>
      <c r="L47" s="64"/>
      <c r="O47" s="1">
        <f>MAXA(J12:J42)</f>
        <v>30</v>
      </c>
    </row>
    <row r="48" spans="1:18" ht="18" customHeight="1" x14ac:dyDescent="0.2">
      <c r="A48" s="57"/>
      <c r="B48" s="65"/>
      <c r="C48" s="66"/>
      <c r="D48" s="5"/>
      <c r="F48" s="66"/>
      <c r="G48" s="66"/>
      <c r="H48" s="66"/>
      <c r="I48" s="5"/>
      <c r="J48" s="66"/>
      <c r="K48" s="66"/>
      <c r="L48" s="67"/>
    </row>
    <row r="49" spans="1:12" ht="18" customHeight="1" x14ac:dyDescent="0.25">
      <c r="A49" s="57"/>
      <c r="B49" s="68" t="s">
        <v>43</v>
      </c>
      <c r="C49" s="47"/>
      <c r="D49" s="101">
        <f>IF(B12="","",MAX(B12:B42))</f>
        <v>102.2</v>
      </c>
      <c r="E49" s="47"/>
      <c r="F49" s="11" t="s">
        <v>44</v>
      </c>
      <c r="G49" s="48"/>
      <c r="H49" s="102">
        <f>IF(ISBLANK([1]JUN!$D$4),"",SUM(F12:F42))</f>
        <v>1.7700000000000002</v>
      </c>
      <c r="I49" s="48"/>
      <c r="J49" s="11" t="s">
        <v>45</v>
      </c>
      <c r="K49" s="47"/>
      <c r="L49" s="69">
        <f>IF(O12=0,"",MAXA(O12:O42))</f>
        <v>160</v>
      </c>
    </row>
    <row r="50" spans="1:12" ht="18" customHeight="1" x14ac:dyDescent="0.25">
      <c r="A50" s="57"/>
      <c r="B50" s="70" t="s">
        <v>46</v>
      </c>
      <c r="C50" s="49"/>
      <c r="D50" s="103">
        <f>IF(B12="","",MIN(C12:C42))</f>
        <v>60.8</v>
      </c>
      <c r="E50" s="49"/>
      <c r="F50" s="13" t="s">
        <v>47</v>
      </c>
      <c r="G50" s="15"/>
      <c r="H50" s="104">
        <f>IF(ISBLANK([1]JUN!$D$4),"",(SUM(F12:F42)+MAY!H50))</f>
        <v>27.64</v>
      </c>
      <c r="I50" s="15"/>
      <c r="J50" s="12" t="s">
        <v>48</v>
      </c>
      <c r="K50" s="49"/>
      <c r="L50" s="71">
        <f>IF(J12="","",MAXA(J12:J42))</f>
        <v>30</v>
      </c>
    </row>
    <row r="51" spans="1:12" ht="18" customHeight="1" x14ac:dyDescent="0.25">
      <c r="A51" s="57"/>
      <c r="B51" s="72" t="s">
        <v>49</v>
      </c>
      <c r="C51" s="47"/>
      <c r="D51" s="101">
        <f>IF(B12="","",SUM(B12:B42)/COUNTIF(B12:B42,"&gt;0"))</f>
        <v>92.47999999999999</v>
      </c>
      <c r="E51" s="47"/>
      <c r="F51" s="10" t="s">
        <v>50</v>
      </c>
      <c r="G51" s="48"/>
      <c r="H51" s="105">
        <f>IF(ISBLANK([1]JUN!$D$4),"",COUNTIF(F12:F43,"&gt;=.01"))</f>
        <v>7</v>
      </c>
      <c r="I51" s="48"/>
      <c r="J51" s="10"/>
      <c r="K51" s="48"/>
      <c r="L51" s="69"/>
    </row>
    <row r="52" spans="1:12" ht="18" customHeight="1" x14ac:dyDescent="0.25">
      <c r="A52" s="57"/>
      <c r="B52" s="73" t="s">
        <v>51</v>
      </c>
      <c r="C52" s="49"/>
      <c r="D52" s="103">
        <f>IF(B12="","",SUM(C12:C42)/COUNTIF(C12:C42,"&gt;0"))</f>
        <v>70.28</v>
      </c>
      <c r="E52" s="50"/>
      <c r="F52" s="12" t="s">
        <v>52</v>
      </c>
      <c r="G52" s="15"/>
      <c r="H52" s="106">
        <f>IF(ISBLANK([1]JUN!$D$4),"",COUNTIF(F12:F43,"&gt;=.5"))</f>
        <v>2</v>
      </c>
      <c r="I52" s="15"/>
      <c r="J52" s="12"/>
      <c r="K52" s="15"/>
      <c r="L52" s="71"/>
    </row>
    <row r="53" spans="1:12" ht="18" customHeight="1" x14ac:dyDescent="0.25">
      <c r="A53" s="57"/>
      <c r="B53" s="72" t="s">
        <v>53</v>
      </c>
      <c r="C53" s="47"/>
      <c r="D53" s="101">
        <f>IF(N12&lt;&gt;0,SUMIF(N12:N42,"&gt;0")/COUNTIF(N12:N42,"&gt;0"),"")</f>
        <v>81.433333333333337</v>
      </c>
      <c r="E53" s="47"/>
      <c r="F53" s="10" t="s">
        <v>54</v>
      </c>
      <c r="G53" s="48"/>
      <c r="H53" s="105">
        <f>IF(ISBLANK([1]JUN!$D$4),"",COUNTIF(H12:H43,"&gt;=.5"))</f>
        <v>0</v>
      </c>
      <c r="I53" s="48"/>
      <c r="J53" s="47"/>
      <c r="K53" s="47"/>
      <c r="L53" s="107"/>
    </row>
    <row r="54" spans="1:12" ht="18" customHeight="1" x14ac:dyDescent="0.25">
      <c r="A54" s="57"/>
      <c r="B54" s="74" t="s">
        <v>55</v>
      </c>
      <c r="C54" s="49"/>
      <c r="D54" s="106">
        <f>IF(B12="","",SUM(D12:D42))</f>
        <v>493</v>
      </c>
      <c r="E54" s="49"/>
      <c r="F54" s="12" t="s">
        <v>56</v>
      </c>
      <c r="G54" s="15"/>
      <c r="H54" s="106">
        <f>IF(ISBLANK([1]JUN!$D$4),"",COUNTIF(H12:H43,"&gt;=1"))</f>
        <v>0</v>
      </c>
      <c r="I54" s="15"/>
      <c r="J54" s="14"/>
      <c r="K54" s="15"/>
      <c r="L54" s="108"/>
    </row>
    <row r="55" spans="1:12" ht="18" customHeight="1" x14ac:dyDescent="0.25">
      <c r="A55" s="57"/>
      <c r="B55" s="75" t="s">
        <v>57</v>
      </c>
      <c r="C55" s="47"/>
      <c r="D55" s="105">
        <f>IF(B12="","",SUM(E12:E42))</f>
        <v>0</v>
      </c>
      <c r="E55" s="47"/>
      <c r="F55" s="76"/>
      <c r="G55" s="76"/>
      <c r="H55" s="76"/>
      <c r="I55" s="47"/>
      <c r="J55" s="47"/>
      <c r="K55" s="47"/>
      <c r="L55" s="77"/>
    </row>
    <row r="56" spans="1:12" ht="18" customHeight="1" x14ac:dyDescent="0.25">
      <c r="A56" s="57"/>
      <c r="B56" s="70" t="s">
        <v>58</v>
      </c>
      <c r="C56" s="15"/>
      <c r="D56" s="103">
        <f>IF(B12="","",COUNTIF(B12:B43,"&gt;89"))</f>
        <v>26</v>
      </c>
      <c r="E56" s="49"/>
      <c r="F56" s="12" t="s">
        <v>59</v>
      </c>
      <c r="G56" s="15"/>
      <c r="H56" s="106">
        <f>IF(G12="","",COUNTIF(G11:G42,"=Y"))</f>
        <v>6</v>
      </c>
      <c r="I56" s="49"/>
      <c r="J56" s="49"/>
      <c r="K56" s="49"/>
      <c r="L56" s="78"/>
    </row>
    <row r="57" spans="1:12" ht="18" customHeight="1" thickBot="1" x14ac:dyDescent="0.3">
      <c r="A57" s="57"/>
      <c r="B57" s="109" t="s">
        <v>60</v>
      </c>
      <c r="C57" s="110"/>
      <c r="D57" s="111">
        <f>IF(C12="","",COUNTIF(C12:C43,"&lt;33"))</f>
        <v>0</v>
      </c>
      <c r="E57" s="79"/>
      <c r="F57" s="79"/>
      <c r="G57" s="79"/>
      <c r="H57" s="80"/>
      <c r="I57" s="79"/>
      <c r="J57" s="79"/>
      <c r="K57" s="79"/>
      <c r="L57" s="81"/>
    </row>
    <row r="60" spans="1:12" x14ac:dyDescent="0.15">
      <c r="D60" s="2"/>
      <c r="H60" s="2"/>
      <c r="K60" s="4"/>
    </row>
    <row r="61" spans="1:12" x14ac:dyDescent="0.15">
      <c r="C61" s="2"/>
      <c r="G61" s="2"/>
      <c r="J61" s="4"/>
    </row>
    <row r="62" spans="1:12" x14ac:dyDescent="0.15">
      <c r="C62" s="2"/>
      <c r="J62" s="3"/>
    </row>
    <row r="63" spans="1:12" x14ac:dyDescent="0.15">
      <c r="C63" s="2"/>
      <c r="G63" s="2"/>
      <c r="J63" s="3"/>
    </row>
  </sheetData>
  <mergeCells count="1">
    <mergeCell ref="A1:J7"/>
  </mergeCells>
  <phoneticPr fontId="0" type="noConversion"/>
  <conditionalFormatting sqref="B12:B42 L12:L42">
    <cfRule type="cellIs" dxfId="41" priority="5" stopIfTrue="1" operator="equal">
      <formula>MAX($B$11:$B$43)</formula>
    </cfRule>
  </conditionalFormatting>
  <conditionalFormatting sqref="C12:C42">
    <cfRule type="cellIs" dxfId="40" priority="4" stopIfTrue="1" operator="equal">
      <formula>MIN($C$12:$C$41)</formula>
    </cfRule>
  </conditionalFormatting>
  <conditionalFormatting sqref="F11 F43">
    <cfRule type="cellIs" dxfId="39" priority="1" stopIfTrue="1" operator="between">
      <formula>0.01</formula>
      <formula>0.1</formula>
    </cfRule>
    <cfRule type="cellIs" dxfId="38" priority="2" stopIfTrue="1" operator="greaterThan">
      <formula>0.1</formula>
    </cfRule>
  </conditionalFormatting>
  <conditionalFormatting sqref="F12:F42">
    <cfRule type="cellIs" dxfId="37" priority="6" stopIfTrue="1" operator="equal">
      <formula>MAX($F$11:$F$43)</formula>
    </cfRule>
  </conditionalFormatting>
  <conditionalFormatting sqref="J12:J42">
    <cfRule type="cellIs" dxfId="36" priority="3" stopIfTrue="1" operator="equal">
      <formula>MAXA($J$11:$J$43)</formula>
    </cfRule>
  </conditionalFormatting>
  <printOptions gridLinesSet="0"/>
  <pageMargins left="0.5" right="0.5" top="0.5" bottom="0.5" header="0.5" footer="0.5"/>
  <pageSetup scale="64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A10" transitionEvaluation="1" transitionEntry="1" codeName="Sheet7">
    <pageSetUpPr fitToPage="1"/>
  </sheetPr>
  <dimension ref="A1:R63"/>
  <sheetViews>
    <sheetView showGridLines="0" topLeftCell="A10" zoomScale="75" workbookViewId="0">
      <selection activeCell="J15" sqref="J15"/>
    </sheetView>
  </sheetViews>
  <sheetFormatPr defaultColWidth="9.625" defaultRowHeight="12" x14ac:dyDescent="0.15"/>
  <cols>
    <col min="1" max="1" width="6.625" customWidth="1"/>
    <col min="2" max="12" width="10.125" customWidth="1"/>
    <col min="14" max="14" width="12.25" style="1" hidden="1" customWidth="1"/>
    <col min="15" max="16" width="9.625" style="1" hidden="1" customWidth="1"/>
    <col min="17" max="17" width="13.125" style="1" hidden="1" customWidth="1"/>
    <col min="18" max="18" width="13.5" style="1" hidden="1" customWidth="1"/>
  </cols>
  <sheetData>
    <row r="1" spans="1:18" ht="23.25" thickTop="1" x14ac:dyDescent="0.3">
      <c r="A1" s="122" t="s">
        <v>67</v>
      </c>
      <c r="B1" s="123"/>
      <c r="C1" s="123"/>
      <c r="D1" s="123"/>
      <c r="E1" s="123"/>
      <c r="F1" s="123"/>
      <c r="G1" s="123"/>
      <c r="H1" s="123"/>
      <c r="I1" s="123"/>
      <c r="J1" s="124"/>
      <c r="K1" s="82"/>
      <c r="L1" s="83"/>
    </row>
    <row r="2" spans="1:18" ht="20.25" customHeight="1" x14ac:dyDescent="0.3">
      <c r="A2" s="125"/>
      <c r="B2" s="126"/>
      <c r="C2" s="126"/>
      <c r="D2" s="126"/>
      <c r="E2" s="126"/>
      <c r="F2" s="126"/>
      <c r="G2" s="126"/>
      <c r="H2" s="126"/>
      <c r="I2" s="126"/>
      <c r="J2" s="127"/>
      <c r="K2" s="83"/>
      <c r="L2" s="83"/>
    </row>
    <row r="3" spans="1:18" ht="22.5" hidden="1" x14ac:dyDescent="0.3">
      <c r="A3" s="125"/>
      <c r="B3" s="126"/>
      <c r="C3" s="126"/>
      <c r="D3" s="126"/>
      <c r="E3" s="126"/>
      <c r="F3" s="126"/>
      <c r="G3" s="126"/>
      <c r="H3" s="126"/>
      <c r="I3" s="126"/>
      <c r="J3" s="127"/>
      <c r="K3" s="83"/>
      <c r="L3" s="83"/>
    </row>
    <row r="4" spans="1:18" ht="5.2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7"/>
      <c r="K4" s="83"/>
      <c r="L4" s="83"/>
    </row>
    <row r="5" spans="1:18" ht="8.25" customHeight="1" x14ac:dyDescent="0.3">
      <c r="A5" s="125"/>
      <c r="B5" s="126"/>
      <c r="C5" s="126"/>
      <c r="D5" s="126"/>
      <c r="E5" s="126"/>
      <c r="F5" s="126"/>
      <c r="G5" s="126"/>
      <c r="H5" s="126"/>
      <c r="I5" s="126"/>
      <c r="J5" s="127"/>
      <c r="K5" s="83"/>
      <c r="L5" s="83"/>
    </row>
    <row r="6" spans="1:18" ht="22.5" hidden="1" x14ac:dyDescent="0.3">
      <c r="A6" s="125"/>
      <c r="B6" s="126"/>
      <c r="C6" s="126"/>
      <c r="D6" s="126"/>
      <c r="E6" s="126"/>
      <c r="F6" s="126"/>
      <c r="G6" s="126"/>
      <c r="H6" s="126"/>
      <c r="I6" s="126"/>
      <c r="J6" s="127"/>
      <c r="K6" s="83"/>
      <c r="L6" s="83"/>
      <c r="P6" s="1" t="s">
        <v>1</v>
      </c>
    </row>
    <row r="7" spans="1:18" ht="23.25" thickBot="1" x14ac:dyDescent="0.35">
      <c r="A7" s="128"/>
      <c r="B7" s="129"/>
      <c r="C7" s="129"/>
      <c r="D7" s="129"/>
      <c r="E7" s="129"/>
      <c r="F7" s="129"/>
      <c r="G7" s="129"/>
      <c r="H7" s="129"/>
      <c r="I7" s="129"/>
      <c r="J7" s="130"/>
      <c r="K7" s="83"/>
      <c r="L7" s="83"/>
      <c r="N7" s="1" t="s">
        <v>2</v>
      </c>
      <c r="O7" s="1" t="s">
        <v>3</v>
      </c>
      <c r="P7" s="1" t="s">
        <v>4</v>
      </c>
    </row>
    <row r="8" spans="1:18" ht="18" customHeight="1" x14ac:dyDescent="0.25">
      <c r="A8" s="88" t="s">
        <v>5</v>
      </c>
      <c r="B8" s="89" t="s">
        <v>6</v>
      </c>
      <c r="C8" s="89" t="s">
        <v>7</v>
      </c>
      <c r="D8" s="89" t="s">
        <v>8</v>
      </c>
      <c r="E8" s="89" t="s">
        <v>9</v>
      </c>
      <c r="F8" s="89" t="s">
        <v>10</v>
      </c>
      <c r="G8" s="89" t="s">
        <v>11</v>
      </c>
      <c r="H8" s="89" t="s">
        <v>12</v>
      </c>
      <c r="I8" s="89" t="s">
        <v>13</v>
      </c>
      <c r="J8" s="89" t="s">
        <v>13</v>
      </c>
      <c r="K8" s="85" t="s">
        <v>14</v>
      </c>
      <c r="L8" s="85" t="s">
        <v>14</v>
      </c>
      <c r="N8" s="1" t="s">
        <v>15</v>
      </c>
      <c r="O8" s="1" t="s">
        <v>15</v>
      </c>
      <c r="P8" s="1" t="s">
        <v>15</v>
      </c>
    </row>
    <row r="9" spans="1:18" ht="18" customHeight="1" x14ac:dyDescent="0.25">
      <c r="A9" s="90"/>
      <c r="B9" s="8" t="s">
        <v>16</v>
      </c>
      <c r="C9" s="8" t="s">
        <v>16</v>
      </c>
      <c r="D9" s="8" t="s">
        <v>17</v>
      </c>
      <c r="E9" s="8" t="s">
        <v>17</v>
      </c>
      <c r="F9" s="8" t="s">
        <v>18</v>
      </c>
      <c r="G9" s="8" t="s">
        <v>19</v>
      </c>
      <c r="H9" s="8" t="s">
        <v>20</v>
      </c>
      <c r="I9" s="8" t="s">
        <v>21</v>
      </c>
      <c r="J9" s="8" t="s">
        <v>21</v>
      </c>
      <c r="K9" s="85" t="s">
        <v>22</v>
      </c>
      <c r="L9" s="85" t="s">
        <v>21</v>
      </c>
      <c r="N9" s="1" t="s">
        <v>23</v>
      </c>
      <c r="O9" s="1" t="s">
        <v>24</v>
      </c>
      <c r="P9" s="1" t="s">
        <v>25</v>
      </c>
      <c r="Q9" s="1" t="s">
        <v>26</v>
      </c>
      <c r="R9" s="1" t="s">
        <v>27</v>
      </c>
    </row>
    <row r="10" spans="1:18" ht="18" customHeight="1" thickBot="1" x14ac:dyDescent="0.3">
      <c r="A10" s="91"/>
      <c r="B10" s="9"/>
      <c r="C10" s="9" t="s">
        <v>28</v>
      </c>
      <c r="D10" s="9" t="s">
        <v>29</v>
      </c>
      <c r="E10" s="9" t="s">
        <v>29</v>
      </c>
      <c r="F10" s="9" t="s">
        <v>30</v>
      </c>
      <c r="G10" s="9" t="s">
        <v>31</v>
      </c>
      <c r="H10" s="9" t="s">
        <v>28</v>
      </c>
      <c r="I10" s="9" t="s">
        <v>32</v>
      </c>
      <c r="J10" s="9" t="s">
        <v>33</v>
      </c>
      <c r="K10" s="85" t="s">
        <v>32</v>
      </c>
      <c r="L10" s="85" t="s">
        <v>33</v>
      </c>
      <c r="N10" s="1" t="s">
        <v>34</v>
      </c>
      <c r="O10" s="1" t="s">
        <v>35</v>
      </c>
      <c r="P10" s="1" t="s">
        <v>36</v>
      </c>
      <c r="Q10" s="1" t="s">
        <v>34</v>
      </c>
      <c r="R10" s="1" t="s">
        <v>34</v>
      </c>
    </row>
    <row r="11" spans="1:18" ht="18" customHeight="1" thickTop="1" thickBot="1" x14ac:dyDescent="0.3">
      <c r="A11" s="92"/>
      <c r="B11" s="7"/>
      <c r="C11" s="7"/>
      <c r="D11" s="7"/>
      <c r="E11" s="7"/>
      <c r="F11" s="7"/>
      <c r="G11" s="7" t="s">
        <v>28</v>
      </c>
      <c r="H11" s="7"/>
      <c r="I11" s="7"/>
      <c r="J11" s="7"/>
      <c r="K11" s="86"/>
      <c r="L11" s="86"/>
    </row>
    <row r="12" spans="1:18" ht="18" customHeight="1" thickBot="1" x14ac:dyDescent="0.3">
      <c r="A12" s="93">
        <v>1</v>
      </c>
      <c r="B12" s="42">
        <f>IF(Q12=1,[1]JUL!B4*(9/5)+32,IF([1]JUL!B4="","","M"))</f>
        <v>98.600000000000009</v>
      </c>
      <c r="C12" s="42">
        <f>IF(R12=1,[1]JUL!C4*(9/5)+32,"")</f>
        <v>75.2</v>
      </c>
      <c r="D12" s="42">
        <f t="shared" ref="D12:D42" si="0">IF(N12=0,"",IF((N12&gt;65),(N12-65),0))</f>
        <v>22</v>
      </c>
      <c r="E12" s="42">
        <f t="shared" ref="E12:E42" si="1">IF(N12=0,"",IF((AND((N12&lt;65),(B12&lt;&gt;" "))),(65-N12),0))</f>
        <v>0</v>
      </c>
      <c r="F12" s="43">
        <f>IF(ISBLANK([1]JUL!D4),"",[1]JUL!D4)</f>
        <v>0.3</v>
      </c>
      <c r="G12" s="44" t="str">
        <f>IF([1]JUL!J4="","",[1]JUL!J4)</f>
        <v>Y</v>
      </c>
      <c r="H12" s="45">
        <f>IF(ISBLANK([1]JUL!E4),"",[1]JUL!E4)</f>
        <v>0</v>
      </c>
      <c r="I12" s="44">
        <f>IF(ISBLANK([1]JUL!F4),"",[1]JUL!F4)</f>
        <v>30</v>
      </c>
      <c r="J12" s="42">
        <f>IF(ISBLANK([1]JUL!G4),"",[1]JUL!G4)</f>
        <v>21</v>
      </c>
      <c r="K12" s="86" t="str">
        <f>IF(ISBLANK([1]JUL!H4),"",[1]JUL!H4)</f>
        <v/>
      </c>
      <c r="L12" s="87" t="str">
        <f>IF(ISBLANK([1]JUL!I4),"",[1]JUL!I4)</f>
        <v/>
      </c>
      <c r="N12" s="1">
        <f t="shared" ref="N12:N42" si="2">ROUND(((B12+C12)/2),0)</f>
        <v>87</v>
      </c>
      <c r="O12" s="1">
        <f>IF((J12=O47),I12,0.04)</f>
        <v>0.04</v>
      </c>
      <c r="P12" s="1">
        <f t="shared" ref="P12:P42" si="3">IF((O12&gt;0),1,0)</f>
        <v>1</v>
      </c>
      <c r="Q12" s="1" t="b">
        <f>ISNUMBER([1]JUL!B4)</f>
        <v>1</v>
      </c>
      <c r="R12" s="1" t="b">
        <f>ISNUMBER([1]JUL!C4)</f>
        <v>1</v>
      </c>
    </row>
    <row r="13" spans="1:18" ht="18" customHeight="1" thickBot="1" x14ac:dyDescent="0.3">
      <c r="A13" s="94">
        <v>2</v>
      </c>
      <c r="B13" s="46">
        <f>IF(Q13=1,[1]JUL!B5*(9/5)+32,IF([1]JUL!B5="","","M"))</f>
        <v>91.4</v>
      </c>
      <c r="C13" s="46">
        <f>IF(R13=1,[1]JUL!C5*(9/5)+32,"")</f>
        <v>77</v>
      </c>
      <c r="D13" s="46">
        <f t="shared" si="0"/>
        <v>19</v>
      </c>
      <c r="E13" s="46">
        <f t="shared" si="1"/>
        <v>0</v>
      </c>
      <c r="F13" s="53">
        <f>IF(ISBLANK([1]JUL!D5),"",[1]JUL!D5)</f>
        <v>0.08</v>
      </c>
      <c r="G13" s="54" t="str">
        <f>IF([1]JUL!J5="","",[1]JUL!J5)</f>
        <v>N</v>
      </c>
      <c r="H13" s="55">
        <f>IF(ISBLANK([1]JUL!E5),"",[1]JUL!E5)</f>
        <v>0</v>
      </c>
      <c r="I13" s="54">
        <f>IF(ISBLANK([1]JUL!F5),"",[1]JUL!F5)</f>
        <v>130</v>
      </c>
      <c r="J13" s="46">
        <f>IF(ISBLANK([1]JUL!G5),"",[1]JUL!G5)</f>
        <v>16</v>
      </c>
      <c r="K13" s="86" t="str">
        <f>IF(ISBLANK([1]JUL!H5),"",[1]JUL!H5)</f>
        <v/>
      </c>
      <c r="L13" s="87" t="str">
        <f>IF(ISBLANK([1]JUL!I5),"",[1]JUL!I5)</f>
        <v/>
      </c>
      <c r="N13" s="1">
        <f t="shared" si="2"/>
        <v>84</v>
      </c>
      <c r="O13" s="1">
        <f>IF((J13=O47),I13,0.04)</f>
        <v>0.04</v>
      </c>
      <c r="P13" s="1">
        <f t="shared" si="3"/>
        <v>1</v>
      </c>
      <c r="Q13" s="1" t="b">
        <f>ISNUMBER([1]JUL!B5)</f>
        <v>1</v>
      </c>
      <c r="R13" s="1" t="b">
        <f>ISNUMBER([1]JUL!C5)</f>
        <v>1</v>
      </c>
    </row>
    <row r="14" spans="1:18" ht="18" customHeight="1" thickBot="1" x14ac:dyDescent="0.3">
      <c r="A14" s="93">
        <v>3</v>
      </c>
      <c r="B14" s="42">
        <f>IF(Q14=1,[1]JUL!B6*(9/5)+32,IF([1]JUL!B6="","","M"))</f>
        <v>95</v>
      </c>
      <c r="C14" s="42">
        <f>IF(R14=1,[1]JUL!C6*(9/5)+32,"")</f>
        <v>77</v>
      </c>
      <c r="D14" s="42">
        <f t="shared" si="0"/>
        <v>21</v>
      </c>
      <c r="E14" s="42">
        <f t="shared" si="1"/>
        <v>0</v>
      </c>
      <c r="F14" s="43" t="str">
        <f>IF(ISBLANK([1]JUL!D6),"",[1]JUL!D6)</f>
        <v>T</v>
      </c>
      <c r="G14" s="44" t="str">
        <f>IF([1]JUL!J6="","",[1]JUL!J6)</f>
        <v>N</v>
      </c>
      <c r="H14" s="45">
        <f>IF(ISBLANK([1]JUL!E6),"",[1]JUL!E6)</f>
        <v>0</v>
      </c>
      <c r="I14" s="44">
        <f>IF(ISBLANK([1]JUL!F6),"",[1]JUL!F6)</f>
        <v>130</v>
      </c>
      <c r="J14" s="42">
        <f>IF(ISBLANK([1]JUL!G6),"",[1]JUL!G6)</f>
        <v>11</v>
      </c>
      <c r="K14" s="86" t="str">
        <f>IF(ISBLANK([1]JUL!H6),"",[1]JUL!H6)</f>
        <v/>
      </c>
      <c r="L14" s="87" t="str">
        <f>IF(ISBLANK([1]JUL!I6),"",[1]JUL!I6)</f>
        <v/>
      </c>
      <c r="N14" s="1">
        <f t="shared" si="2"/>
        <v>86</v>
      </c>
      <c r="O14" s="1">
        <f>IF((J14=O47),I14,0.04)</f>
        <v>0.04</v>
      </c>
      <c r="P14" s="1">
        <f t="shared" si="3"/>
        <v>1</v>
      </c>
      <c r="Q14" s="1" t="b">
        <f>ISNUMBER([1]JUL!B6)</f>
        <v>1</v>
      </c>
      <c r="R14" s="1" t="b">
        <f>ISNUMBER([1]JUL!C6)</f>
        <v>1</v>
      </c>
    </row>
    <row r="15" spans="1:18" ht="18" customHeight="1" thickBot="1" x14ac:dyDescent="0.3">
      <c r="A15" s="94">
        <v>4</v>
      </c>
      <c r="B15" s="46">
        <f>IF(Q15=1,[1]JUL!B7*(9/5)+32,IF([1]JUL!B7="","","M"))</f>
        <v>96.8</v>
      </c>
      <c r="C15" s="46">
        <f>IF(R15=1,[1]JUL!C7*(9/5)+32,"")</f>
        <v>77</v>
      </c>
      <c r="D15" s="46">
        <f t="shared" si="0"/>
        <v>22</v>
      </c>
      <c r="E15" s="46">
        <f t="shared" si="1"/>
        <v>0</v>
      </c>
      <c r="F15" s="53">
        <f>IF(ISBLANK([1]JUL!D7),"",[1]JUL!D7)</f>
        <v>0</v>
      </c>
      <c r="G15" s="54" t="str">
        <f>IF([1]JUL!J7="","",[1]JUL!J7)</f>
        <v>N</v>
      </c>
      <c r="H15" s="55">
        <f>IF(ISBLANK([1]JUL!E7),"",[1]JUL!E7)</f>
        <v>0</v>
      </c>
      <c r="I15" s="54">
        <f>IF(ISBLANK([1]JUL!F7),"",[1]JUL!F7)</f>
        <v>220</v>
      </c>
      <c r="J15" s="46">
        <f>IF(ISBLANK([1]JUL!G7),"",[1]JUL!G7)</f>
        <v>13</v>
      </c>
      <c r="K15" s="86" t="str">
        <f>IF(ISBLANK([1]JUL!H7),"",[1]JUL!H7)</f>
        <v/>
      </c>
      <c r="L15" s="87" t="str">
        <f>IF(ISBLANK([1]JUL!I7),"",[1]JUL!I7)</f>
        <v/>
      </c>
      <c r="N15" s="1">
        <f t="shared" si="2"/>
        <v>87</v>
      </c>
      <c r="O15" s="1">
        <f>IF((J15=O47),I15,0.04)</f>
        <v>0.04</v>
      </c>
      <c r="P15" s="1">
        <f t="shared" si="3"/>
        <v>1</v>
      </c>
      <c r="Q15" s="1" t="b">
        <f>ISNUMBER([1]JUL!B7)</f>
        <v>1</v>
      </c>
      <c r="R15" s="1" t="b">
        <f>ISNUMBER([1]JUL!C7)</f>
        <v>1</v>
      </c>
    </row>
    <row r="16" spans="1:18" ht="18" customHeight="1" thickBot="1" x14ac:dyDescent="0.3">
      <c r="A16" s="93">
        <v>5</v>
      </c>
      <c r="B16" s="42">
        <f>IF(Q16=1,[1]JUL!B8*(9/5)+32,IF([1]JUL!B8="","","M"))</f>
        <v>95</v>
      </c>
      <c r="C16" s="42">
        <f>IF(R16=1,[1]JUL!C8*(9/5)+32,"")</f>
        <v>77</v>
      </c>
      <c r="D16" s="42">
        <f t="shared" si="0"/>
        <v>21</v>
      </c>
      <c r="E16" s="42">
        <f t="shared" si="1"/>
        <v>0</v>
      </c>
      <c r="F16" s="43" t="str">
        <f>IF(ISBLANK([1]JUL!D8),"",[1]JUL!D8)</f>
        <v>T</v>
      </c>
      <c r="G16" s="44" t="str">
        <f>IF([1]JUL!J8="","",[1]JUL!J8)</f>
        <v>N</v>
      </c>
      <c r="H16" s="45">
        <f>IF(ISBLANK([1]JUL!E8),"",[1]JUL!E8)</f>
        <v>0</v>
      </c>
      <c r="I16" s="44">
        <f>IF(ISBLANK([1]JUL!F8),"",[1]JUL!F8)</f>
        <v>150</v>
      </c>
      <c r="J16" s="42">
        <f>IF(ISBLANK([1]JUL!G8),"",[1]JUL!G8)</f>
        <v>15</v>
      </c>
      <c r="K16" s="86" t="str">
        <f>IF(ISBLANK([1]JUL!H8),"",[1]JUL!H8)</f>
        <v/>
      </c>
      <c r="L16" s="87" t="str">
        <f>IF(ISBLANK([1]JUL!I8),"",[1]JUL!I8)</f>
        <v/>
      </c>
      <c r="N16" s="1">
        <f t="shared" si="2"/>
        <v>86</v>
      </c>
      <c r="O16" s="1">
        <f>IF((J16=O47),I16,0.04)</f>
        <v>0.04</v>
      </c>
      <c r="P16" s="1">
        <f t="shared" si="3"/>
        <v>1</v>
      </c>
      <c r="Q16" s="1" t="b">
        <f>ISNUMBER([1]JUL!B8)</f>
        <v>1</v>
      </c>
      <c r="R16" s="1" t="b">
        <f>ISNUMBER([1]JUL!C8)</f>
        <v>1</v>
      </c>
    </row>
    <row r="17" spans="1:18" ht="18" customHeight="1" thickBot="1" x14ac:dyDescent="0.3">
      <c r="A17" s="94">
        <v>6</v>
      </c>
      <c r="B17" s="46">
        <f>IF(Q17=1,[1]JUL!B9*(9/5)+32,IF([1]JUL!B9="","","M"))</f>
        <v>95</v>
      </c>
      <c r="C17" s="46">
        <f>IF(R17=1,[1]JUL!C9*(9/5)+32,"")</f>
        <v>73.400000000000006</v>
      </c>
      <c r="D17" s="46">
        <f t="shared" si="0"/>
        <v>19</v>
      </c>
      <c r="E17" s="46">
        <f t="shared" si="1"/>
        <v>0</v>
      </c>
      <c r="F17" s="53">
        <f>IF(ISBLANK([1]JUL!D9),"",[1]JUL!D9)</f>
        <v>0</v>
      </c>
      <c r="G17" s="54" t="str">
        <f>IF([1]JUL!J9="","",[1]JUL!J9)</f>
        <v>N</v>
      </c>
      <c r="H17" s="55">
        <f>IF(ISBLANK([1]JUL!E9),"",[1]JUL!E9)</f>
        <v>0</v>
      </c>
      <c r="I17" s="54">
        <f>IF(ISBLANK([1]JUL!F9),"",[1]JUL!F9)</f>
        <v>280</v>
      </c>
      <c r="J17" s="46">
        <f>IF(ISBLANK([1]JUL!G9),"",[1]JUL!G9)</f>
        <v>12</v>
      </c>
      <c r="K17" s="86" t="str">
        <f>IF(ISBLANK([1]JUL!H9),"",[1]JUL!H9)</f>
        <v/>
      </c>
      <c r="L17" s="87" t="str">
        <f>IF(ISBLANK([1]JUL!I9),"",[1]JUL!I9)</f>
        <v/>
      </c>
      <c r="N17" s="1">
        <f t="shared" si="2"/>
        <v>84</v>
      </c>
      <c r="O17" s="1">
        <f>IF((J17=O47),I17,0.04)</f>
        <v>0.04</v>
      </c>
      <c r="P17" s="1">
        <f t="shared" si="3"/>
        <v>1</v>
      </c>
      <c r="Q17" s="1" t="b">
        <f>ISNUMBER([1]JUL!B9)</f>
        <v>1</v>
      </c>
      <c r="R17" s="1" t="b">
        <f>ISNUMBER([1]JUL!C9)</f>
        <v>1</v>
      </c>
    </row>
    <row r="18" spans="1:18" ht="18" customHeight="1" thickBot="1" x14ac:dyDescent="0.3">
      <c r="A18" s="93">
        <v>7</v>
      </c>
      <c r="B18" s="42">
        <f>IF(Q18=1,[1]JUL!B10*(9/5)+32,IF([1]JUL!B10="","","M"))</f>
        <v>96.8</v>
      </c>
      <c r="C18" s="42">
        <f>IF(R18=1,[1]JUL!C10*(9/5)+32,"")</f>
        <v>75.2</v>
      </c>
      <c r="D18" s="42">
        <f t="shared" si="0"/>
        <v>21</v>
      </c>
      <c r="E18" s="42">
        <f t="shared" si="1"/>
        <v>0</v>
      </c>
      <c r="F18" s="43">
        <f>IF(ISBLANK([1]JUL!D10),"",[1]JUL!D10)</f>
        <v>1.67</v>
      </c>
      <c r="G18" s="44" t="str">
        <f>IF([1]JUL!J10="","",[1]JUL!J10)</f>
        <v>Y</v>
      </c>
      <c r="H18" s="45">
        <f>IF(ISBLANK([1]JUL!E10),"",[1]JUL!E10)</f>
        <v>0</v>
      </c>
      <c r="I18" s="44">
        <f>IF(ISBLANK([1]JUL!F10),"",[1]JUL!F10)</f>
        <v>50</v>
      </c>
      <c r="J18" s="42">
        <f>IF(ISBLANK([1]JUL!G10),"",[1]JUL!G10)</f>
        <v>19</v>
      </c>
      <c r="K18" s="86" t="str">
        <f>IF(ISBLANK([1]JUL!H10),"",[1]JUL!H10)</f>
        <v/>
      </c>
      <c r="L18" s="87" t="str">
        <f>IF(ISBLANK([1]JUL!I10),"",[1]JUL!I10)</f>
        <v/>
      </c>
      <c r="N18" s="1">
        <f t="shared" si="2"/>
        <v>86</v>
      </c>
      <c r="O18" s="1">
        <f>IF((J18=O47),I18,0.04)</f>
        <v>0.04</v>
      </c>
      <c r="P18" s="1">
        <f t="shared" si="3"/>
        <v>1</v>
      </c>
      <c r="Q18" s="1" t="b">
        <f>ISNUMBER([1]JUL!B10)</f>
        <v>1</v>
      </c>
      <c r="R18" s="1" t="b">
        <f>ISNUMBER([1]JUL!C10)</f>
        <v>1</v>
      </c>
    </row>
    <row r="19" spans="1:18" ht="18" customHeight="1" thickBot="1" x14ac:dyDescent="0.3">
      <c r="A19" s="94">
        <v>8</v>
      </c>
      <c r="B19" s="46">
        <f>IF(Q19=1,[1]JUL!B11*(9/5)+32,IF([1]JUL!B11="","","M"))</f>
        <v>95</v>
      </c>
      <c r="C19" s="46">
        <f>IF(R19=1,[1]JUL!C11*(9/5)+32,"")</f>
        <v>75.2</v>
      </c>
      <c r="D19" s="46">
        <f t="shared" si="0"/>
        <v>20</v>
      </c>
      <c r="E19" s="46">
        <f t="shared" si="1"/>
        <v>0</v>
      </c>
      <c r="F19" s="53">
        <f>IF(ISBLANK([1]JUL!D11),"",[1]JUL!D11)</f>
        <v>0.57999999999999996</v>
      </c>
      <c r="G19" s="54" t="str">
        <f>IF([1]JUL!J11="","",[1]JUL!J11)</f>
        <v>Y</v>
      </c>
      <c r="H19" s="55">
        <f>IF(ISBLANK([1]JUL!E11),"",[1]JUL!E11)</f>
        <v>0</v>
      </c>
      <c r="I19" s="54">
        <f>IF(ISBLANK([1]JUL!F11),"",[1]JUL!F11)</f>
        <v>190</v>
      </c>
      <c r="J19" s="46">
        <f>IF(ISBLANK([1]JUL!G11),"",[1]JUL!G11)</f>
        <v>24</v>
      </c>
      <c r="K19" s="86" t="str">
        <f>IF(ISBLANK([1]JUL!H11),"",[1]JUL!H11)</f>
        <v/>
      </c>
      <c r="L19" s="87" t="str">
        <f>IF(ISBLANK([1]JUL!I11),"",[1]JUL!I11)</f>
        <v/>
      </c>
      <c r="N19" s="1">
        <f t="shared" si="2"/>
        <v>85</v>
      </c>
      <c r="O19" s="1">
        <f>IF((J19=O47),I19,0.04)</f>
        <v>0.04</v>
      </c>
      <c r="P19" s="1">
        <f t="shared" si="3"/>
        <v>1</v>
      </c>
      <c r="Q19" s="1" t="b">
        <f>ISNUMBER([1]JUL!B11)</f>
        <v>1</v>
      </c>
      <c r="R19" s="1" t="b">
        <f>ISNUMBER([1]JUL!C11)</f>
        <v>1</v>
      </c>
    </row>
    <row r="20" spans="1:18" ht="18" customHeight="1" thickBot="1" x14ac:dyDescent="0.3">
      <c r="A20" s="93">
        <v>9</v>
      </c>
      <c r="B20" s="42">
        <f>IF(Q20=1,[1]JUL!B12*(9/5)+32,IF([1]JUL!B12="","","M"))</f>
        <v>89.6</v>
      </c>
      <c r="C20" s="42">
        <f>IF(R20=1,[1]JUL!C12*(9/5)+32,"")</f>
        <v>77</v>
      </c>
      <c r="D20" s="42">
        <f t="shared" si="0"/>
        <v>18</v>
      </c>
      <c r="E20" s="42">
        <f t="shared" si="1"/>
        <v>0</v>
      </c>
      <c r="F20" s="43" t="str">
        <f>IF(ISBLANK([1]JUL!D12),"",[1]JUL!D12)</f>
        <v>T</v>
      </c>
      <c r="G20" s="44" t="str">
        <f>IF([1]JUL!J12="","",[1]JUL!J12)</f>
        <v>N</v>
      </c>
      <c r="H20" s="45">
        <f>IF(ISBLANK([1]JUL!E12),"",[1]JUL!E12)</f>
        <v>0</v>
      </c>
      <c r="I20" s="44">
        <f>IF(ISBLANK([1]JUL!F12),"",[1]JUL!F12)</f>
        <v>220</v>
      </c>
      <c r="J20" s="42">
        <f>IF(ISBLANK([1]JUL!G12),"",[1]JUL!G12)</f>
        <v>15</v>
      </c>
      <c r="K20" s="86" t="str">
        <f>IF(ISBLANK([1]JUL!H12),"",[1]JUL!H12)</f>
        <v/>
      </c>
      <c r="L20" s="87" t="str">
        <f>IF(ISBLANK([1]JUL!I12),"",[1]JUL!I12)</f>
        <v/>
      </c>
      <c r="N20" s="1">
        <f t="shared" si="2"/>
        <v>83</v>
      </c>
      <c r="O20" s="1">
        <f>IF((J20=O47),I20,0.04)</f>
        <v>0.04</v>
      </c>
      <c r="P20" s="1">
        <f t="shared" si="3"/>
        <v>1</v>
      </c>
      <c r="Q20" s="1" t="b">
        <f>ISNUMBER([1]JUL!B12)</f>
        <v>1</v>
      </c>
      <c r="R20" s="1" t="b">
        <f>ISNUMBER([1]JUL!C12)</f>
        <v>1</v>
      </c>
    </row>
    <row r="21" spans="1:18" ht="18" customHeight="1" thickBot="1" x14ac:dyDescent="0.3">
      <c r="A21" s="94">
        <v>10</v>
      </c>
      <c r="B21" s="46">
        <f>IF(Q21=1,[1]JUL!B13*(9/5)+32,IF([1]JUL!B13="","","M"))</f>
        <v>91.4</v>
      </c>
      <c r="C21" s="46">
        <f>IF(R21=1,[1]JUL!C13*(9/5)+32,"")</f>
        <v>77</v>
      </c>
      <c r="D21" s="46">
        <f t="shared" si="0"/>
        <v>19</v>
      </c>
      <c r="E21" s="46">
        <f t="shared" si="1"/>
        <v>0</v>
      </c>
      <c r="F21" s="53">
        <f>IF(ISBLANK([1]JUL!D13),"",[1]JUL!D13)</f>
        <v>0.05</v>
      </c>
      <c r="G21" s="54" t="str">
        <f>IF([1]JUL!J13="","",[1]JUL!J13)</f>
        <v>N</v>
      </c>
      <c r="H21" s="55">
        <f>IF(ISBLANK([1]JUL!E13),"",[1]JUL!E13)</f>
        <v>0</v>
      </c>
      <c r="I21" s="54">
        <f>IF(ISBLANK([1]JUL!F13),"",[1]JUL!F13)</f>
        <v>300</v>
      </c>
      <c r="J21" s="46">
        <f>IF(ISBLANK([1]JUL!G13),"",[1]JUL!G13)</f>
        <v>12</v>
      </c>
      <c r="K21" s="86" t="str">
        <f>IF(ISBLANK([1]JUL!H13),"",[1]JUL!H13)</f>
        <v/>
      </c>
      <c r="L21" s="87" t="str">
        <f>IF(ISBLANK([1]JUL!I13),"",[1]JUL!I13)</f>
        <v/>
      </c>
      <c r="N21" s="1">
        <f t="shared" si="2"/>
        <v>84</v>
      </c>
      <c r="O21" s="1">
        <f>IF((J21=O47),I21,0.04)</f>
        <v>0.04</v>
      </c>
      <c r="P21" s="1">
        <f t="shared" si="3"/>
        <v>1</v>
      </c>
      <c r="Q21" s="1" t="b">
        <f>ISNUMBER([1]JUL!B13)</f>
        <v>1</v>
      </c>
      <c r="R21" s="1" t="b">
        <f>ISNUMBER([1]JUL!C13)</f>
        <v>1</v>
      </c>
    </row>
    <row r="22" spans="1:18" ht="18" customHeight="1" thickBot="1" x14ac:dyDescent="0.3">
      <c r="A22" s="93">
        <v>11</v>
      </c>
      <c r="B22" s="42">
        <f>IF(Q22=1,[1]JUL!B14*(9/5)+32,IF([1]JUL!B14="","","M"))</f>
        <v>93.2</v>
      </c>
      <c r="C22" s="42">
        <f>IF(R22=1,[1]JUL!C14*(9/5)+32,"")</f>
        <v>71.599999999999994</v>
      </c>
      <c r="D22" s="42">
        <f t="shared" si="0"/>
        <v>17</v>
      </c>
      <c r="E22" s="42">
        <f t="shared" si="1"/>
        <v>0</v>
      </c>
      <c r="F22" s="43">
        <f>IF(ISBLANK([1]JUL!D14),"",[1]JUL!D14)</f>
        <v>0</v>
      </c>
      <c r="G22" s="44" t="str">
        <f>IF([1]JUL!J14="","",[1]JUL!J14)</f>
        <v>N</v>
      </c>
      <c r="H22" s="45">
        <f>IF(ISBLANK([1]JUL!E14),"",[1]JUL!E14)</f>
        <v>0</v>
      </c>
      <c r="I22" s="44">
        <f>IF(ISBLANK([1]JUL!F14),"",[1]JUL!F14)</f>
        <v>320</v>
      </c>
      <c r="J22" s="42">
        <f>IF(ISBLANK([1]JUL!G14),"",[1]JUL!G14)</f>
        <v>13</v>
      </c>
      <c r="K22" s="86" t="str">
        <f>IF(ISBLANK([1]JUL!H14),"",[1]JUL!H14)</f>
        <v/>
      </c>
      <c r="L22" s="87" t="str">
        <f>IF(ISBLANK([1]JUL!I14),"",[1]JUL!I14)</f>
        <v/>
      </c>
      <c r="N22" s="1">
        <f t="shared" si="2"/>
        <v>82</v>
      </c>
      <c r="O22" s="1">
        <f>IF((J22=O47),I22,0.04)</f>
        <v>0.04</v>
      </c>
      <c r="P22" s="1">
        <f t="shared" si="3"/>
        <v>1</v>
      </c>
      <c r="Q22" s="1" t="b">
        <f>ISNUMBER([1]JUL!B14)</f>
        <v>1</v>
      </c>
      <c r="R22" s="1" t="b">
        <f>ISNUMBER([1]JUL!C14)</f>
        <v>1</v>
      </c>
    </row>
    <row r="23" spans="1:18" ht="18" customHeight="1" thickBot="1" x14ac:dyDescent="0.3">
      <c r="A23" s="94">
        <v>12</v>
      </c>
      <c r="B23" s="46">
        <f>IF(Q23=1,[1]JUL!B15*(9/5)+32,IF([1]JUL!B15="","","M"))</f>
        <v>95</v>
      </c>
      <c r="C23" s="46">
        <f>IF(R23=1,[1]JUL!C15*(9/5)+32,"")</f>
        <v>69.800000000000011</v>
      </c>
      <c r="D23" s="46">
        <f t="shared" si="0"/>
        <v>17</v>
      </c>
      <c r="E23" s="46">
        <f t="shared" si="1"/>
        <v>0</v>
      </c>
      <c r="F23" s="53">
        <f>IF(ISBLANK([1]JUL!D15),"",[1]JUL!D15)</f>
        <v>0</v>
      </c>
      <c r="G23" s="54" t="str">
        <f>IF([1]JUL!J15="","",[1]JUL!J15)</f>
        <v>N</v>
      </c>
      <c r="H23" s="55">
        <f>IF(ISBLANK([1]JUL!E15),"",[1]JUL!E15)</f>
        <v>0</v>
      </c>
      <c r="I23" s="54">
        <f>IF(ISBLANK([1]JUL!F15),"",[1]JUL!F15)</f>
        <v>340</v>
      </c>
      <c r="J23" s="46">
        <f>IF(ISBLANK([1]JUL!G15),"",[1]JUL!G15)</f>
        <v>15</v>
      </c>
      <c r="K23" s="86" t="str">
        <f>IF(ISBLANK([1]JUL!H15),"",[1]JUL!H15)</f>
        <v/>
      </c>
      <c r="L23" s="87" t="str">
        <f>IF(ISBLANK([1]JUL!I15),"",[1]JUL!I15)</f>
        <v/>
      </c>
      <c r="N23" s="1">
        <f t="shared" si="2"/>
        <v>82</v>
      </c>
      <c r="O23" s="1">
        <f>IF((J23=O47),I23,0.04)</f>
        <v>0.04</v>
      </c>
      <c r="P23" s="1">
        <f t="shared" si="3"/>
        <v>1</v>
      </c>
      <c r="Q23" s="1" t="b">
        <f>ISNUMBER([1]JUL!B15)</f>
        <v>1</v>
      </c>
      <c r="R23" s="1" t="b">
        <f>ISNUMBER([1]JUL!C15)</f>
        <v>1</v>
      </c>
    </row>
    <row r="24" spans="1:18" ht="18" customHeight="1" thickBot="1" x14ac:dyDescent="0.3">
      <c r="A24" s="93">
        <v>13</v>
      </c>
      <c r="B24" s="42">
        <v>97</v>
      </c>
      <c r="C24" s="42">
        <f>IF(R24=1,[1]JUL!C16*(9/5)+32,"")</f>
        <v>71.599999999999994</v>
      </c>
      <c r="D24" s="42">
        <f t="shared" si="0"/>
        <v>19</v>
      </c>
      <c r="E24" s="42">
        <f t="shared" si="1"/>
        <v>0</v>
      </c>
      <c r="F24" s="43">
        <f>IF(ISBLANK([1]JUL!D16),"",[1]JUL!D16)</f>
        <v>0</v>
      </c>
      <c r="G24" s="44" t="str">
        <f>IF([1]JUL!J16="","",[1]JUL!J16)</f>
        <v>N</v>
      </c>
      <c r="H24" s="45">
        <f>IF(ISBLANK([1]JUL!E16),"",[1]JUL!E16)</f>
        <v>0</v>
      </c>
      <c r="I24" s="44">
        <f>IF(ISBLANK([1]JUL!F16),"",[1]JUL!F16)</f>
        <v>210</v>
      </c>
      <c r="J24" s="42">
        <f>IF(ISBLANK([1]JUL!G16),"",[1]JUL!G16)</f>
        <v>13</v>
      </c>
      <c r="K24" s="86" t="str">
        <f>IF(ISBLANK([1]JUL!H16),"",[1]JUL!H16)</f>
        <v/>
      </c>
      <c r="L24" s="87" t="str">
        <f>IF(ISBLANK([1]JUL!I16),"",[1]JUL!I16)</f>
        <v/>
      </c>
      <c r="N24" s="1">
        <f t="shared" si="2"/>
        <v>84</v>
      </c>
      <c r="O24" s="1">
        <f>IF((J24=O47),I24,0.04)</f>
        <v>0.04</v>
      </c>
      <c r="P24" s="1">
        <f t="shared" si="3"/>
        <v>1</v>
      </c>
      <c r="Q24" s="1" t="b">
        <f>ISNUMBER([1]JUL!B16)</f>
        <v>1</v>
      </c>
      <c r="R24" s="1" t="b">
        <f>ISNUMBER([1]JUL!C16)</f>
        <v>1</v>
      </c>
    </row>
    <row r="25" spans="1:18" ht="18" customHeight="1" thickBot="1" x14ac:dyDescent="0.3">
      <c r="A25" s="94">
        <v>14</v>
      </c>
      <c r="B25" s="46">
        <f>IF(Q25=1,[1]JUL!B17*(9/5)+32,IF([1]JUL!B17="","","M"))</f>
        <v>96.8</v>
      </c>
      <c r="C25" s="46">
        <f>IF(R25=1,[1]JUL!C17*(9/5)+32,"")</f>
        <v>73.400000000000006</v>
      </c>
      <c r="D25" s="46">
        <f t="shared" si="0"/>
        <v>20</v>
      </c>
      <c r="E25" s="46">
        <f t="shared" si="1"/>
        <v>0</v>
      </c>
      <c r="F25" s="53">
        <f>IF(ISBLANK([1]JUL!D17),"",[1]JUL!D17)</f>
        <v>0</v>
      </c>
      <c r="G25" s="54" t="str">
        <f>IF([1]JUL!J17="","",[1]JUL!J17)</f>
        <v>N</v>
      </c>
      <c r="H25" s="55">
        <f>IF(ISBLANK([1]JUL!E17),"",[1]JUL!E17)</f>
        <v>0</v>
      </c>
      <c r="I25" s="54">
        <f>IF(ISBLANK([1]JUL!F17),"",[1]JUL!F17)</f>
        <v>200</v>
      </c>
      <c r="J25" s="46">
        <f>IF(ISBLANK([1]JUL!G17),"",[1]JUL!G17)</f>
        <v>11</v>
      </c>
      <c r="K25" s="86" t="str">
        <f>IF(ISBLANK([1]JUL!H17),"",[1]JUL!H17)</f>
        <v/>
      </c>
      <c r="L25" s="87" t="str">
        <f>IF(ISBLANK([1]JUL!I17),"",[1]JUL!I17)</f>
        <v/>
      </c>
      <c r="N25" s="1">
        <f t="shared" si="2"/>
        <v>85</v>
      </c>
      <c r="O25" s="1">
        <f>IF((J25=O47),I25,0.04)</f>
        <v>0.04</v>
      </c>
      <c r="P25" s="1">
        <f t="shared" si="3"/>
        <v>1</v>
      </c>
      <c r="Q25" s="1" t="b">
        <f>ISNUMBER([1]JUL!B17)</f>
        <v>1</v>
      </c>
      <c r="R25" s="1" t="b">
        <f>ISNUMBER([1]JUL!C17)</f>
        <v>1</v>
      </c>
    </row>
    <row r="26" spans="1:18" ht="18" customHeight="1" thickBot="1" x14ac:dyDescent="0.3">
      <c r="A26" s="93">
        <v>15</v>
      </c>
      <c r="B26" s="42">
        <f>IF(Q26=1,[1]JUL!B18*(9/5)+32,IF([1]JUL!B18="","","M"))</f>
        <v>96.8</v>
      </c>
      <c r="C26" s="42">
        <f>IF(R26=1,[1]JUL!C18*(9/5)+32,"")</f>
        <v>75.2</v>
      </c>
      <c r="D26" s="42">
        <f t="shared" si="0"/>
        <v>21</v>
      </c>
      <c r="E26" s="42">
        <f t="shared" si="1"/>
        <v>0</v>
      </c>
      <c r="F26" s="43" t="str">
        <f>IF(ISBLANK([1]JUL!D18),"",[1]JUL!D18)</f>
        <v>T</v>
      </c>
      <c r="G26" s="44" t="str">
        <f>IF([1]JUL!J18="","",[1]JUL!J18)</f>
        <v>N</v>
      </c>
      <c r="H26" s="45">
        <f>IF(ISBLANK([1]JUL!E18),"",[1]JUL!E18)</f>
        <v>0</v>
      </c>
      <c r="I26" s="44">
        <f>IF(ISBLANK([1]JUL!F18),"",[1]JUL!F18)</f>
        <v>120</v>
      </c>
      <c r="J26" s="42">
        <f>IF(ISBLANK([1]JUL!G18),"",[1]JUL!G18)</f>
        <v>17</v>
      </c>
      <c r="K26" s="86" t="str">
        <f>IF(ISBLANK([1]JUL!H18),"",[1]JUL!H18)</f>
        <v/>
      </c>
      <c r="L26" s="87" t="str">
        <f>IF(ISBLANK([1]JUL!I18),"",[1]JUL!I18)</f>
        <v/>
      </c>
      <c r="N26" s="1">
        <f t="shared" si="2"/>
        <v>86</v>
      </c>
      <c r="O26" s="1">
        <f>IF((J26=O47),I26,0.04)</f>
        <v>0.04</v>
      </c>
      <c r="P26" s="1">
        <f t="shared" si="3"/>
        <v>1</v>
      </c>
      <c r="Q26" s="1" t="b">
        <f>ISNUMBER([1]JUL!B18)</f>
        <v>1</v>
      </c>
      <c r="R26" s="1" t="b">
        <f>ISNUMBER([1]JUL!C18)</f>
        <v>1</v>
      </c>
    </row>
    <row r="27" spans="1:18" ht="18" customHeight="1" thickBot="1" x14ac:dyDescent="0.3">
      <c r="A27" s="94">
        <v>16</v>
      </c>
      <c r="B27" s="46">
        <f>IF(Q27=1,[1]JUL!B19*(9/5)+32,IF([1]JUL!B19="","","M"))</f>
        <v>93.2</v>
      </c>
      <c r="C27" s="46">
        <f>IF(R27=1,[1]JUL!C19*(9/5)+32,"")</f>
        <v>73.400000000000006</v>
      </c>
      <c r="D27" s="46">
        <f t="shared" si="0"/>
        <v>18</v>
      </c>
      <c r="E27" s="46">
        <f t="shared" si="1"/>
        <v>0</v>
      </c>
      <c r="F27" s="53">
        <f>IF(ISBLANK([1]JUL!D19),"",[1]JUL!D19)</f>
        <v>0.04</v>
      </c>
      <c r="G27" s="54" t="str">
        <f>IF([1]JUL!J19="","",[1]JUL!J19)</f>
        <v>Y</v>
      </c>
      <c r="H27" s="55">
        <f>IF(ISBLANK([1]JUL!E19),"",[1]JUL!E19)</f>
        <v>0</v>
      </c>
      <c r="I27" s="54">
        <f>IF(ISBLANK([1]JUL!F19),"",[1]JUL!F19)</f>
        <v>350</v>
      </c>
      <c r="J27" s="46">
        <f>IF(ISBLANK([1]JUL!G19),"",[1]JUL!G19)</f>
        <v>28</v>
      </c>
      <c r="K27" s="86" t="str">
        <f>IF(ISBLANK([1]JUL!H19),"",[1]JUL!H19)</f>
        <v/>
      </c>
      <c r="L27" s="87" t="str">
        <f>IF(ISBLANK([1]JUL!I19),"",[1]JUL!I19)</f>
        <v/>
      </c>
      <c r="N27" s="1">
        <f t="shared" si="2"/>
        <v>83</v>
      </c>
      <c r="O27" s="1">
        <f>IF((J27=O47),I27,0.04)</f>
        <v>350</v>
      </c>
      <c r="P27" s="1">
        <f t="shared" si="3"/>
        <v>1</v>
      </c>
      <c r="Q27" s="1" t="b">
        <f>ISNUMBER([1]JUL!B19)</f>
        <v>1</v>
      </c>
      <c r="R27" s="1" t="b">
        <f>ISNUMBER([1]JUL!C19)</f>
        <v>1</v>
      </c>
    </row>
    <row r="28" spans="1:18" ht="18" customHeight="1" thickBot="1" x14ac:dyDescent="0.3">
      <c r="A28" s="93">
        <v>17</v>
      </c>
      <c r="B28" s="42">
        <f>IF(Q28=1,[1]JUL!B20*(9/5)+32,IF([1]JUL!B20="","","M"))</f>
        <v>91.4</v>
      </c>
      <c r="C28" s="42">
        <f>IF(R28=1,[1]JUL!C20*(9/5)+32,"")</f>
        <v>73.400000000000006</v>
      </c>
      <c r="D28" s="42">
        <f t="shared" si="0"/>
        <v>17</v>
      </c>
      <c r="E28" s="42">
        <f t="shared" si="1"/>
        <v>0</v>
      </c>
      <c r="F28" s="43">
        <f>IF(ISBLANK([1]JUL!D20),"",[1]JUL!D20)</f>
        <v>0.06</v>
      </c>
      <c r="G28" s="44" t="str">
        <f>IF([1]JUL!J20="","",[1]JUL!J20)</f>
        <v>Y</v>
      </c>
      <c r="H28" s="45">
        <f>IF(ISBLANK([1]JUL!E20),"",[1]JUL!E20)</f>
        <v>0</v>
      </c>
      <c r="I28" s="44">
        <f>IF(ISBLANK([1]JUL!F20),"",[1]JUL!F20)</f>
        <v>220</v>
      </c>
      <c r="J28" s="42">
        <f>IF(ISBLANK([1]JUL!G20),"",[1]JUL!G20)</f>
        <v>19</v>
      </c>
      <c r="K28" s="86" t="str">
        <f>IF(ISBLANK([1]JUL!H20),"",[1]JUL!H20)</f>
        <v/>
      </c>
      <c r="L28" s="87" t="str">
        <f>IF(ISBLANK([1]JUL!I20),"",[1]JUL!I20)</f>
        <v/>
      </c>
      <c r="N28" s="1">
        <f t="shared" si="2"/>
        <v>82</v>
      </c>
      <c r="O28" s="1">
        <f>IF((J28=O47),I28,0.04)</f>
        <v>0.04</v>
      </c>
      <c r="P28" s="1">
        <f t="shared" si="3"/>
        <v>1</v>
      </c>
      <c r="Q28" s="1" t="b">
        <f>ISNUMBER([1]JUL!B20)</f>
        <v>1</v>
      </c>
      <c r="R28" s="1" t="b">
        <f>ISNUMBER([1]JUL!C20)</f>
        <v>1</v>
      </c>
    </row>
    <row r="29" spans="1:18" ht="18" customHeight="1" thickBot="1" x14ac:dyDescent="0.3">
      <c r="A29" s="94">
        <v>18</v>
      </c>
      <c r="B29" s="46">
        <f>IF(Q29=1,[1]JUL!B21*(9/5)+32,IF([1]JUL!B21="","","M"))</f>
        <v>89.6</v>
      </c>
      <c r="C29" s="46">
        <f>IF(R29=1,[1]JUL!C21*(9/5)+32,"")</f>
        <v>73.400000000000006</v>
      </c>
      <c r="D29" s="46">
        <f t="shared" si="0"/>
        <v>17</v>
      </c>
      <c r="E29" s="46">
        <f t="shared" si="1"/>
        <v>0</v>
      </c>
      <c r="F29" s="53">
        <f>IF(ISBLANK([1]JUL!D21),"",[1]JUL!D21)</f>
        <v>0.41</v>
      </c>
      <c r="G29" s="54" t="str">
        <f>IF([1]JUL!J21="","",[1]JUL!J21)</f>
        <v>Y</v>
      </c>
      <c r="H29" s="55">
        <f>IF(ISBLANK([1]JUL!E21),"",[1]JUL!E21)</f>
        <v>0</v>
      </c>
      <c r="I29" s="54">
        <f>IF(ISBLANK([1]JUL!F21),"",[1]JUL!F21)</f>
        <v>200</v>
      </c>
      <c r="J29" s="46">
        <f>IF(ISBLANK([1]JUL!G21),"",[1]JUL!G21)</f>
        <v>15</v>
      </c>
      <c r="K29" s="86" t="str">
        <f>IF(ISBLANK([1]JUL!H21),"",[1]JUL!H21)</f>
        <v/>
      </c>
      <c r="L29" s="87" t="str">
        <f>IF(ISBLANK([1]JUL!I21),"",[1]JUL!I21)</f>
        <v/>
      </c>
      <c r="N29" s="1">
        <f t="shared" si="2"/>
        <v>82</v>
      </c>
      <c r="O29" s="1">
        <f>IF((J29=O47),I29,0.04)</f>
        <v>0.04</v>
      </c>
      <c r="P29" s="1">
        <f t="shared" si="3"/>
        <v>1</v>
      </c>
      <c r="Q29" s="1" t="b">
        <f>ISNUMBER([1]JUL!B21)</f>
        <v>1</v>
      </c>
      <c r="R29" s="1" t="b">
        <f>ISNUMBER([1]JUL!C21)</f>
        <v>1</v>
      </c>
    </row>
    <row r="30" spans="1:18" ht="18" customHeight="1" thickBot="1" x14ac:dyDescent="0.3">
      <c r="A30" s="93">
        <v>19</v>
      </c>
      <c r="B30" s="42">
        <f>IF(Q30=1,[1]JUL!B22*(9/5)+32,IF([1]JUL!B22="","","M"))</f>
        <v>87.800000000000011</v>
      </c>
      <c r="C30" s="42">
        <f>IF(R30=1,[1]JUL!C22*(9/5)+32,"")</f>
        <v>73.400000000000006</v>
      </c>
      <c r="D30" s="42">
        <f t="shared" si="0"/>
        <v>16</v>
      </c>
      <c r="E30" s="42">
        <f t="shared" si="1"/>
        <v>0</v>
      </c>
      <c r="F30" s="43">
        <f>IF(ISBLANK([1]JUL!D22),"",[1]JUL!D22)</f>
        <v>0.1</v>
      </c>
      <c r="G30" s="44" t="str">
        <f>IF([1]JUL!J22="","",[1]JUL!J22)</f>
        <v>Y</v>
      </c>
      <c r="H30" s="45">
        <f>IF(ISBLANK([1]JUL!E22),"",[1]JUL!E22)</f>
        <v>0</v>
      </c>
      <c r="I30" s="44">
        <f>IF(ISBLANK([1]JUL!F22),"",[1]JUL!F22)</f>
        <v>50</v>
      </c>
      <c r="J30" s="42">
        <f>IF(ISBLANK([1]JUL!G22),"",[1]JUL!G22)</f>
        <v>16</v>
      </c>
      <c r="K30" s="86" t="str">
        <f>IF(ISBLANK([1]JUL!H22),"",[1]JUL!H22)</f>
        <v/>
      </c>
      <c r="L30" s="87" t="str">
        <f>IF(ISBLANK([1]JUL!I22),"",[1]JUL!I22)</f>
        <v/>
      </c>
      <c r="N30" s="1">
        <f t="shared" si="2"/>
        <v>81</v>
      </c>
      <c r="O30" s="1">
        <f>IF((J30=O47),I30,0.04)</f>
        <v>0.04</v>
      </c>
      <c r="P30" s="1">
        <f t="shared" si="3"/>
        <v>1</v>
      </c>
      <c r="Q30" s="1" t="b">
        <f>ISNUMBER([1]JUL!B22)</f>
        <v>1</v>
      </c>
      <c r="R30" s="1" t="b">
        <f>ISNUMBER([1]JUL!C22)</f>
        <v>1</v>
      </c>
    </row>
    <row r="31" spans="1:18" ht="18" customHeight="1" thickBot="1" x14ac:dyDescent="0.3">
      <c r="A31" s="94">
        <v>20</v>
      </c>
      <c r="B31" s="46">
        <f>IF(Q31=1,[1]JUL!B23*(9/5)+32,IF([1]JUL!B23="","","M"))</f>
        <v>84.2</v>
      </c>
      <c r="C31" s="46">
        <f>IF(R31=1,[1]JUL!C23*(9/5)+32,"")</f>
        <v>75.2</v>
      </c>
      <c r="D31" s="46">
        <f t="shared" si="0"/>
        <v>15</v>
      </c>
      <c r="E31" s="46">
        <f t="shared" si="1"/>
        <v>0</v>
      </c>
      <c r="F31" s="53">
        <f>IF(ISBLANK([1]JUL!D23),"",[1]JUL!D23)</f>
        <v>0.1</v>
      </c>
      <c r="G31" s="54" t="str">
        <f>IF([1]JUL!J23="","",[1]JUL!J23)</f>
        <v>N</v>
      </c>
      <c r="H31" s="55">
        <f>IF(ISBLANK([1]JUL!E23),"",[1]JUL!E23)</f>
        <v>0</v>
      </c>
      <c r="I31" s="54">
        <f>IF(ISBLANK([1]JUL!F23),"",[1]JUL!F23)</f>
        <v>250</v>
      </c>
      <c r="J31" s="46">
        <f>IF(ISBLANK([1]JUL!G23),"",[1]JUL!G23)</f>
        <v>10</v>
      </c>
      <c r="K31" s="86" t="str">
        <f>IF(ISBLANK([1]JUL!H23),"",[1]JUL!H23)</f>
        <v/>
      </c>
      <c r="L31" s="87" t="str">
        <f>IF(ISBLANK([1]JUL!I23),"",[1]JUL!I23)</f>
        <v/>
      </c>
      <c r="N31" s="1">
        <f t="shared" si="2"/>
        <v>80</v>
      </c>
      <c r="O31" s="1">
        <f>IF((J31=O47),I31,0.04)</f>
        <v>0.04</v>
      </c>
      <c r="P31" s="1">
        <f t="shared" si="3"/>
        <v>1</v>
      </c>
      <c r="Q31" s="1" t="b">
        <f>ISNUMBER([1]JUL!B23)</f>
        <v>1</v>
      </c>
      <c r="R31" s="1" t="b">
        <f>ISNUMBER([1]JUL!C23)</f>
        <v>1</v>
      </c>
    </row>
    <row r="32" spans="1:18" ht="18" customHeight="1" thickBot="1" x14ac:dyDescent="0.3">
      <c r="A32" s="93">
        <v>21</v>
      </c>
      <c r="B32" s="42">
        <f>IF(Q32=1,[1]JUL!B24*(9/5)+32,IF([1]JUL!B24="","","M"))</f>
        <v>87.800000000000011</v>
      </c>
      <c r="C32" s="42">
        <f>IF(R32=1,[1]JUL!C24*(9/5)+32,"")</f>
        <v>71.599999999999994</v>
      </c>
      <c r="D32" s="42">
        <f t="shared" si="0"/>
        <v>15</v>
      </c>
      <c r="E32" s="42">
        <f t="shared" si="1"/>
        <v>0</v>
      </c>
      <c r="F32" s="43">
        <f>IF(ISBLANK([1]JUL!D24),"",[1]JUL!D24)</f>
        <v>0.69</v>
      </c>
      <c r="G32" s="44" t="str">
        <f>IF([1]JUL!J24="","",[1]JUL!J24)</f>
        <v>Y</v>
      </c>
      <c r="H32" s="45">
        <f>IF(ISBLANK([1]JUL!E24),"",[1]JUL!E24)</f>
        <v>0</v>
      </c>
      <c r="I32" s="44">
        <f>IF(ISBLANK([1]JUL!F24),"",[1]JUL!F24)</f>
        <v>10</v>
      </c>
      <c r="J32" s="42">
        <f>IF(ISBLANK([1]JUL!G24),"",[1]JUL!G24)</f>
        <v>21</v>
      </c>
      <c r="K32" s="86" t="str">
        <f>IF(ISBLANK([1]JUL!H24),"",[1]JUL!H24)</f>
        <v/>
      </c>
      <c r="L32" s="87" t="str">
        <f>IF(ISBLANK([1]JUL!I24),"",[1]JUL!I24)</f>
        <v/>
      </c>
      <c r="N32" s="1">
        <f t="shared" si="2"/>
        <v>80</v>
      </c>
      <c r="O32" s="1">
        <f>IF((J32=O47),I32,0.04)</f>
        <v>0.04</v>
      </c>
      <c r="P32" s="1">
        <f t="shared" si="3"/>
        <v>1</v>
      </c>
      <c r="Q32" s="1" t="b">
        <f>ISNUMBER([1]JUL!B24)</f>
        <v>1</v>
      </c>
      <c r="R32" s="1" t="b">
        <f>ISNUMBER([1]JUL!C24)</f>
        <v>1</v>
      </c>
    </row>
    <row r="33" spans="1:18" ht="18" customHeight="1" thickBot="1" x14ac:dyDescent="0.3">
      <c r="A33" s="94">
        <v>22</v>
      </c>
      <c r="B33" s="46">
        <f>IF(Q33=1,[1]JUL!B25*(9/5)+32,IF([1]JUL!B25="","","M"))</f>
        <v>87.800000000000011</v>
      </c>
      <c r="C33" s="46">
        <f>IF(R33=1,[1]JUL!C25*(9/5)+32,"")</f>
        <v>69.800000000000011</v>
      </c>
      <c r="D33" s="46">
        <f t="shared" si="0"/>
        <v>14</v>
      </c>
      <c r="E33" s="46">
        <f t="shared" si="1"/>
        <v>0</v>
      </c>
      <c r="F33" s="53">
        <f>IF(ISBLANK([1]JUL!D25),"",[1]JUL!D25)</f>
        <v>0</v>
      </c>
      <c r="G33" s="54" t="str">
        <f>IF([1]JUL!J25="","",[1]JUL!J25)</f>
        <v>N</v>
      </c>
      <c r="H33" s="55">
        <f>IF(ISBLANK([1]JUL!E25),"",[1]JUL!E25)</f>
        <v>0</v>
      </c>
      <c r="I33" s="54">
        <f>IF(ISBLANK([1]JUL!F25),"",[1]JUL!F25)</f>
        <v>160</v>
      </c>
      <c r="J33" s="46">
        <f>IF(ISBLANK([1]JUL!G25),"",[1]JUL!G25)</f>
        <v>11</v>
      </c>
      <c r="K33" s="86" t="str">
        <f>IF(ISBLANK([1]JUL!H25),"",[1]JUL!H25)</f>
        <v/>
      </c>
      <c r="L33" s="87" t="str">
        <f>IF(ISBLANK([1]JUL!I25),"",[1]JUL!I25)</f>
        <v/>
      </c>
      <c r="N33" s="1">
        <f t="shared" si="2"/>
        <v>79</v>
      </c>
      <c r="O33" s="1">
        <f>IF((J33=O47),I33,0.04)</f>
        <v>0.04</v>
      </c>
      <c r="P33" s="1">
        <f t="shared" si="3"/>
        <v>1</v>
      </c>
      <c r="Q33" s="1" t="b">
        <f>ISNUMBER([1]JUL!B25)</f>
        <v>1</v>
      </c>
      <c r="R33" s="1" t="b">
        <f>ISNUMBER([1]JUL!C25)</f>
        <v>1</v>
      </c>
    </row>
    <row r="34" spans="1:18" ht="18" customHeight="1" thickBot="1" x14ac:dyDescent="0.3">
      <c r="A34" s="93">
        <v>23</v>
      </c>
      <c r="B34" s="42">
        <f>IF(Q34=1,[1]JUL!B26*(9/5)+32,IF([1]JUL!B26="","","M"))</f>
        <v>93.2</v>
      </c>
      <c r="C34" s="42">
        <f>IF(R34=1,[1]JUL!C26*(9/5)+32,"")</f>
        <v>73.400000000000006</v>
      </c>
      <c r="D34" s="42">
        <f t="shared" si="0"/>
        <v>18</v>
      </c>
      <c r="E34" s="42">
        <f t="shared" si="1"/>
        <v>0</v>
      </c>
      <c r="F34" s="43">
        <f>IF(ISBLANK([1]JUL!D26),"",[1]JUL!D26)</f>
        <v>0</v>
      </c>
      <c r="G34" s="44" t="str">
        <f>IF([1]JUL!J26="","",[1]JUL!J26)</f>
        <v>N</v>
      </c>
      <c r="H34" s="45">
        <f>IF(ISBLANK([1]JUL!E26),"",[1]JUL!E26)</f>
        <v>0</v>
      </c>
      <c r="I34" s="44">
        <f>IF(ISBLANK([1]JUL!F26),"",[1]JUL!F26)</f>
        <v>170</v>
      </c>
      <c r="J34" s="42">
        <f>IF(ISBLANK([1]JUL!G26),"",[1]JUL!G26)</f>
        <v>11</v>
      </c>
      <c r="K34" s="86" t="str">
        <f>IF(ISBLANK([1]JUL!H26),"",[1]JUL!H26)</f>
        <v/>
      </c>
      <c r="L34" s="87" t="str">
        <f>IF(ISBLANK([1]JUL!I26),"",[1]JUL!I26)</f>
        <v/>
      </c>
      <c r="N34" s="1">
        <f t="shared" si="2"/>
        <v>83</v>
      </c>
      <c r="O34" s="1">
        <f>IF((J34=O47),I34,0.04)</f>
        <v>0.04</v>
      </c>
      <c r="P34" s="1">
        <f t="shared" si="3"/>
        <v>1</v>
      </c>
      <c r="Q34" s="1" t="b">
        <f>ISNUMBER([1]JUL!B26)</f>
        <v>1</v>
      </c>
      <c r="R34" s="1" t="b">
        <f>ISNUMBER([1]JUL!C26)</f>
        <v>1</v>
      </c>
    </row>
    <row r="35" spans="1:18" ht="18" customHeight="1" thickBot="1" x14ac:dyDescent="0.3">
      <c r="A35" s="94">
        <v>24</v>
      </c>
      <c r="B35" s="46">
        <f>IF(Q35=1,[1]JUL!B27*(9/5)+32,IF([1]JUL!B27="","","M"))</f>
        <v>91.4</v>
      </c>
      <c r="C35" s="46">
        <f>IF(R35=1,[1]JUL!C27*(9/5)+32,"")</f>
        <v>75.2</v>
      </c>
      <c r="D35" s="46">
        <f t="shared" si="0"/>
        <v>18</v>
      </c>
      <c r="E35" s="46">
        <f t="shared" si="1"/>
        <v>0</v>
      </c>
      <c r="F35" s="53">
        <f>IF(ISBLANK([1]JUL!D27),"",[1]JUL!D27)</f>
        <v>0.01</v>
      </c>
      <c r="G35" s="54" t="str">
        <f>IF([1]JUL!J27="","",[1]JUL!J27)</f>
        <v>Y</v>
      </c>
      <c r="H35" s="55">
        <f>IF(ISBLANK([1]JUL!E27),"",[1]JUL!E27)</f>
        <v>0</v>
      </c>
      <c r="I35" s="54">
        <f>IF(ISBLANK([1]JUL!F27),"",[1]JUL!F27)</f>
        <v>190</v>
      </c>
      <c r="J35" s="46">
        <f>IF(ISBLANK([1]JUL!G27),"",[1]JUL!G27)</f>
        <v>27</v>
      </c>
      <c r="K35" s="86" t="str">
        <f>IF(ISBLANK([1]JUL!H27),"",[1]JUL!H27)</f>
        <v/>
      </c>
      <c r="L35" s="87" t="str">
        <f>IF(ISBLANK([1]JUL!I27),"",[1]JUL!I27)</f>
        <v/>
      </c>
      <c r="N35" s="1">
        <f t="shared" si="2"/>
        <v>83</v>
      </c>
      <c r="O35" s="1">
        <f>IF((J35=O47),I35,0.04)</f>
        <v>0.04</v>
      </c>
      <c r="P35" s="1">
        <f t="shared" si="3"/>
        <v>1</v>
      </c>
      <c r="Q35" s="1" t="b">
        <f>ISNUMBER([1]JUL!B27)</f>
        <v>1</v>
      </c>
      <c r="R35" s="1" t="b">
        <f>ISNUMBER([1]JUL!C27)</f>
        <v>1</v>
      </c>
    </row>
    <row r="36" spans="1:18" ht="18" customHeight="1" thickBot="1" x14ac:dyDescent="0.3">
      <c r="A36" s="93">
        <v>25</v>
      </c>
      <c r="B36" s="42">
        <f>IF(Q36=1,[1]JUL!B28*(9/5)+32,IF([1]JUL!B28="","","M"))</f>
        <v>93.2</v>
      </c>
      <c r="C36" s="42">
        <f>IF(R36=1,[1]JUL!C28*(9/5)+32,"")</f>
        <v>75.2</v>
      </c>
      <c r="D36" s="42">
        <f t="shared" si="0"/>
        <v>19</v>
      </c>
      <c r="E36" s="42">
        <f t="shared" si="1"/>
        <v>0</v>
      </c>
      <c r="F36" s="43">
        <f>IF(ISBLANK([1]JUL!D28),"",[1]JUL!D28)</f>
        <v>0.04</v>
      </c>
      <c r="G36" s="44" t="str">
        <f>IF([1]JUL!J28="","",[1]JUL!J28)</f>
        <v>Y</v>
      </c>
      <c r="H36" s="45">
        <f>IF(ISBLANK([1]JUL!E28),"",[1]JUL!E28)</f>
        <v>0</v>
      </c>
      <c r="I36" s="44">
        <f>IF(ISBLANK([1]JUL!F28),"",[1]JUL!F28)</f>
        <v>30</v>
      </c>
      <c r="J36" s="42">
        <f>IF(ISBLANK([1]JUL!G28),"",[1]JUL!G28)</f>
        <v>17</v>
      </c>
      <c r="K36" s="86" t="str">
        <f>IF(ISBLANK([1]JUL!H28),"",[1]JUL!H28)</f>
        <v/>
      </c>
      <c r="L36" s="87" t="str">
        <f>IF(ISBLANK([1]JUL!I28),"",[1]JUL!I28)</f>
        <v/>
      </c>
      <c r="N36" s="1">
        <f t="shared" si="2"/>
        <v>84</v>
      </c>
      <c r="O36" s="1">
        <f>IF((J36=O47),I36,0.04)</f>
        <v>0.04</v>
      </c>
      <c r="P36" s="1">
        <f t="shared" si="3"/>
        <v>1</v>
      </c>
      <c r="Q36" s="1" t="b">
        <f>ISNUMBER([1]JUL!B28)</f>
        <v>1</v>
      </c>
      <c r="R36" s="1" t="b">
        <f>ISNUMBER([1]JUL!C28)</f>
        <v>1</v>
      </c>
    </row>
    <row r="37" spans="1:18" ht="18" customHeight="1" thickBot="1" x14ac:dyDescent="0.3">
      <c r="A37" s="94">
        <v>26</v>
      </c>
      <c r="B37" s="46">
        <f>IF(Q37=1,[1]JUL!B29*(9/5)+32,IF([1]JUL!B29="","","M"))</f>
        <v>91.4</v>
      </c>
      <c r="C37" s="46">
        <f>IF(R37=1,[1]JUL!C29*(9/5)+32,"")</f>
        <v>73.400000000000006</v>
      </c>
      <c r="D37" s="46">
        <f t="shared" si="0"/>
        <v>17</v>
      </c>
      <c r="E37" s="46">
        <f t="shared" si="1"/>
        <v>0</v>
      </c>
      <c r="F37" s="53" t="str">
        <f>IF(ISBLANK([1]JUL!D29),"",[1]JUL!D29)</f>
        <v>T</v>
      </c>
      <c r="G37" s="54" t="str">
        <f>IF([1]JUL!J29="","",[1]JUL!J29)</f>
        <v>Y</v>
      </c>
      <c r="H37" s="55">
        <f>IF(ISBLANK([1]JUL!E29),"",[1]JUL!E29)</f>
        <v>0</v>
      </c>
      <c r="I37" s="54">
        <f>IF(ISBLANK([1]JUL!F29),"",[1]JUL!F29)</f>
        <v>240</v>
      </c>
      <c r="J37" s="46">
        <f>IF(ISBLANK([1]JUL!G29),"",[1]JUL!G29)</f>
        <v>13</v>
      </c>
      <c r="K37" s="86" t="str">
        <f>IF(ISBLANK([1]JUL!H29),"",[1]JUL!H29)</f>
        <v/>
      </c>
      <c r="L37" s="87" t="str">
        <f>IF(ISBLANK([1]JUL!I29),"",[1]JUL!I29)</f>
        <v/>
      </c>
      <c r="N37" s="1">
        <f t="shared" si="2"/>
        <v>82</v>
      </c>
      <c r="O37" s="1">
        <f>IF((J37=O47),I37,0.04)</f>
        <v>0.04</v>
      </c>
      <c r="P37" s="1">
        <f t="shared" si="3"/>
        <v>1</v>
      </c>
      <c r="Q37" s="1" t="b">
        <f>ISNUMBER([1]JUL!B29)</f>
        <v>1</v>
      </c>
      <c r="R37" s="1" t="b">
        <f>ISNUMBER([1]JUL!C29)</f>
        <v>1</v>
      </c>
    </row>
    <row r="38" spans="1:18" ht="18" customHeight="1" thickBot="1" x14ac:dyDescent="0.3">
      <c r="A38" s="93">
        <v>27</v>
      </c>
      <c r="B38" s="42">
        <f>IF(Q38=1,[1]JUL!B30*(9/5)+32,IF([1]JUL!B30="","","M"))</f>
        <v>91.4</v>
      </c>
      <c r="C38" s="42">
        <f>IF(R38=1,[1]JUL!C30*(9/5)+32,"")</f>
        <v>73.400000000000006</v>
      </c>
      <c r="D38" s="42">
        <f t="shared" si="0"/>
        <v>17</v>
      </c>
      <c r="E38" s="42">
        <f t="shared" si="1"/>
        <v>0</v>
      </c>
      <c r="F38" s="43">
        <f>IF(ISBLANK([1]JUL!D30),"",[1]JUL!D30)</f>
        <v>0.06</v>
      </c>
      <c r="G38" s="44" t="str">
        <f>IF([1]JUL!J30="","",[1]JUL!J30)</f>
        <v>Y</v>
      </c>
      <c r="H38" s="45">
        <f>IF(ISBLANK([1]JUL!E30),"",[1]JUL!E30)</f>
        <v>0</v>
      </c>
      <c r="I38" s="44">
        <f>IF(ISBLANK([1]JUL!F30),"",[1]JUL!F30)</f>
        <v>240</v>
      </c>
      <c r="J38" s="42">
        <f>IF(ISBLANK([1]JUL!G30),"",[1]JUL!G30)</f>
        <v>13</v>
      </c>
      <c r="K38" s="86" t="str">
        <f>IF(ISBLANK([1]JUL!H30),"",[1]JUL!H30)</f>
        <v/>
      </c>
      <c r="L38" s="87" t="str">
        <f>IF(ISBLANK([1]JUL!I30),"",[1]JUL!I30)</f>
        <v/>
      </c>
      <c r="N38" s="1">
        <f t="shared" si="2"/>
        <v>82</v>
      </c>
      <c r="O38" s="1">
        <f>IF((J38=O47),I38,0.04)</f>
        <v>0.04</v>
      </c>
      <c r="P38" s="1">
        <f t="shared" si="3"/>
        <v>1</v>
      </c>
      <c r="Q38" s="1" t="b">
        <f>ISNUMBER([1]JUL!B30)</f>
        <v>1</v>
      </c>
      <c r="R38" s="1" t="b">
        <f>ISNUMBER([1]JUL!C30)</f>
        <v>1</v>
      </c>
    </row>
    <row r="39" spans="1:18" ht="18" customHeight="1" thickBot="1" x14ac:dyDescent="0.3">
      <c r="A39" s="94">
        <v>28</v>
      </c>
      <c r="B39" s="46">
        <f>IF(Q39=1,[1]JUL!B31*(9/5)+32,IF([1]JUL!B31="","","M"))</f>
        <v>89.6</v>
      </c>
      <c r="C39" s="46">
        <f>IF(R39=1,[1]JUL!C31*(9/5)+32,"")</f>
        <v>75.2</v>
      </c>
      <c r="D39" s="46">
        <f t="shared" si="0"/>
        <v>17</v>
      </c>
      <c r="E39" s="46">
        <f t="shared" si="1"/>
        <v>0</v>
      </c>
      <c r="F39" s="53" t="str">
        <f>IF(ISBLANK([1]JUL!D31),"",[1]JUL!D31)</f>
        <v>T</v>
      </c>
      <c r="G39" s="54" t="str">
        <f>IF([1]JUL!J31="","",[1]JUL!J31)</f>
        <v>Y</v>
      </c>
      <c r="H39" s="55">
        <f>IF(ISBLANK([1]JUL!E31),"",[1]JUL!E31)</f>
        <v>0</v>
      </c>
      <c r="I39" s="54">
        <f>IF(ISBLANK([1]JUL!F31),"",[1]JUL!F31)</f>
        <v>90</v>
      </c>
      <c r="J39" s="46">
        <f>IF(ISBLANK([1]JUL!G31),"",[1]JUL!G31)</f>
        <v>10</v>
      </c>
      <c r="K39" s="86" t="str">
        <f>IF(ISBLANK([1]JUL!H31),"",[1]JUL!H31)</f>
        <v/>
      </c>
      <c r="L39" s="87" t="str">
        <f>IF(ISBLANK([1]JUL!I31),"",[1]JUL!I31)</f>
        <v/>
      </c>
      <c r="N39" s="1">
        <f t="shared" si="2"/>
        <v>82</v>
      </c>
      <c r="O39" s="1">
        <f>IF((J39=O47),I39,0.04)</f>
        <v>0.04</v>
      </c>
      <c r="P39" s="1">
        <f t="shared" si="3"/>
        <v>1</v>
      </c>
      <c r="Q39" s="1" t="b">
        <f>ISNUMBER([1]JUL!B31)</f>
        <v>1</v>
      </c>
      <c r="R39" s="1" t="b">
        <f>ISNUMBER([1]JUL!C31)</f>
        <v>1</v>
      </c>
    </row>
    <row r="40" spans="1:18" ht="18" customHeight="1" thickBot="1" x14ac:dyDescent="0.3">
      <c r="A40" s="93">
        <v>29</v>
      </c>
      <c r="B40" s="42">
        <f>IF(Q40=1,[1]JUL!B32*(9/5)+32,IF([1]JUL!B32="","","M"))</f>
        <v>93.2</v>
      </c>
      <c r="C40" s="42">
        <f>IF(R40=1,[1]JUL!C32*(9/5)+32,"")</f>
        <v>75.2</v>
      </c>
      <c r="D40" s="42">
        <f t="shared" si="0"/>
        <v>19</v>
      </c>
      <c r="E40" s="42">
        <f t="shared" si="1"/>
        <v>0</v>
      </c>
      <c r="F40" s="43" t="str">
        <f>IF(ISBLANK([1]JUL!D32),"",[1]JUL!D32)</f>
        <v>T</v>
      </c>
      <c r="G40" s="44" t="str">
        <f>IF([1]JUL!J32="","",[1]JUL!J32)</f>
        <v>Y</v>
      </c>
      <c r="H40" s="45">
        <f>IF(ISBLANK([1]JUL!E32),"",[1]JUL!E32)</f>
        <v>0</v>
      </c>
      <c r="I40" s="44">
        <f>IF(ISBLANK([1]JUL!F32),"",[1]JUL!F32)</f>
        <v>260</v>
      </c>
      <c r="J40" s="42">
        <f>IF(ISBLANK([1]JUL!G32),"",[1]JUL!G32)</f>
        <v>13</v>
      </c>
      <c r="K40" s="86" t="str">
        <f>IF(ISBLANK([1]JUL!H32),"",[1]JUL!H32)</f>
        <v/>
      </c>
      <c r="L40" s="87" t="str">
        <f>IF(ISBLANK([1]JUL!I32),"",[1]JUL!I32)</f>
        <v/>
      </c>
      <c r="N40" s="1">
        <f t="shared" si="2"/>
        <v>84</v>
      </c>
      <c r="O40" s="1">
        <f>IF((J40=O47),I40,0.04)</f>
        <v>0.04</v>
      </c>
      <c r="P40" s="1">
        <f t="shared" si="3"/>
        <v>1</v>
      </c>
      <c r="Q40" s="1" t="b">
        <f>ISNUMBER([1]JUL!B32)</f>
        <v>1</v>
      </c>
      <c r="R40" s="1" t="b">
        <f>ISNUMBER([1]JUL!C32)</f>
        <v>1</v>
      </c>
    </row>
    <row r="41" spans="1:18" ht="18" customHeight="1" thickBot="1" x14ac:dyDescent="0.3">
      <c r="A41" s="94">
        <v>30</v>
      </c>
      <c r="B41" s="46">
        <f>IF(Q41=1,[1]JUL!B33*(9/5)+32,IF([1]JUL!B33="","","M"))</f>
        <v>96.8</v>
      </c>
      <c r="C41" s="46">
        <f>IF(R41=1,[1]JUL!C33*(9/5)+32,"")</f>
        <v>75.2</v>
      </c>
      <c r="D41" s="46">
        <f t="shared" si="0"/>
        <v>21</v>
      </c>
      <c r="E41" s="46">
        <f t="shared" si="1"/>
        <v>0</v>
      </c>
      <c r="F41" s="53" t="str">
        <f>IF(ISBLANK([1]JUL!D33),"",[1]JUL!D33)</f>
        <v>T</v>
      </c>
      <c r="G41" s="54" t="str">
        <f>IF([1]JUL!J33="","",[1]JUL!J33)</f>
        <v>Y</v>
      </c>
      <c r="H41" s="55">
        <f>IF(ISBLANK([1]JUL!E33),"",[1]JUL!E33)</f>
        <v>0</v>
      </c>
      <c r="I41" s="54">
        <f>IF(ISBLANK([1]JUL!F33),"",[1]JUL!F33)</f>
        <v>130</v>
      </c>
      <c r="J41" s="46">
        <f>IF(ISBLANK([1]JUL!G33),"",[1]JUL!G33)</f>
        <v>19</v>
      </c>
      <c r="K41" s="86" t="str">
        <f>IF(ISBLANK([1]JUL!H33),"",[1]JUL!H33)</f>
        <v/>
      </c>
      <c r="L41" s="87" t="str">
        <f>IF(ISBLANK([1]JUL!I33),"",[1]JUL!I33)</f>
        <v/>
      </c>
      <c r="N41" s="1">
        <f t="shared" si="2"/>
        <v>86</v>
      </c>
      <c r="O41" s="1">
        <f>IF((J41=O47),I41,0.04)</f>
        <v>0.04</v>
      </c>
      <c r="P41" s="1">
        <f t="shared" si="3"/>
        <v>1</v>
      </c>
      <c r="Q41" s="1" t="b">
        <f>ISNUMBER([1]JUL!B33)</f>
        <v>1</v>
      </c>
      <c r="R41" s="1" t="b">
        <f>ISNUMBER([1]JUL!C33)</f>
        <v>1</v>
      </c>
    </row>
    <row r="42" spans="1:18" ht="18" customHeight="1" thickBot="1" x14ac:dyDescent="0.3">
      <c r="A42" s="93">
        <v>31</v>
      </c>
      <c r="B42" s="42">
        <f>IF(Q42=1,[1]JUL!B34*(9/5)+32,IF([1]JUL!B34="","","M"))</f>
        <v>96.8</v>
      </c>
      <c r="C42" s="42">
        <f>IF(R42=1,[1]JUL!C34*(9/5)+32,"")</f>
        <v>75.2</v>
      </c>
      <c r="D42" s="42">
        <f t="shared" si="0"/>
        <v>21</v>
      </c>
      <c r="E42" s="42">
        <f t="shared" si="1"/>
        <v>0</v>
      </c>
      <c r="F42" s="43">
        <f>IF(ISBLANK([1]JUL!D34),"",[1]JUL!D34)</f>
        <v>0.28999999999999998</v>
      </c>
      <c r="G42" s="44" t="str">
        <f>IF([1]JUL!J34="","",[1]JUL!J34)</f>
        <v>Y</v>
      </c>
      <c r="H42" s="45">
        <f>IF(ISBLANK([1]JUL!E34),"",[1]JUL!E34)</f>
        <v>0</v>
      </c>
      <c r="I42" s="44">
        <f>IF(ISBLANK([1]JUL!F34),"",[1]JUL!F34)</f>
        <v>140</v>
      </c>
      <c r="J42" s="42">
        <f>IF(ISBLANK([1]JUL!G34),"",[1]JUL!G34)</f>
        <v>15</v>
      </c>
      <c r="K42" s="86" t="str">
        <f>IF(ISBLANK([1]JUL!H34),"",[1]JUL!H34)</f>
        <v/>
      </c>
      <c r="L42" s="87" t="str">
        <f>IF(ISBLANK([1]JUL!I34),"",[1]JUL!I34)</f>
        <v/>
      </c>
      <c r="N42" s="1">
        <f t="shared" si="2"/>
        <v>86</v>
      </c>
      <c r="O42" s="1">
        <f>IF((J42=O47),I42,0.04)</f>
        <v>0.04</v>
      </c>
      <c r="P42" s="1">
        <f t="shared" si="3"/>
        <v>1</v>
      </c>
      <c r="Q42" s="1" t="b">
        <f>ISNUMBER([1]JUL!B34)</f>
        <v>1</v>
      </c>
      <c r="R42" s="1" t="b">
        <f>ISNUMBER([1]JUL!C34)</f>
        <v>1</v>
      </c>
    </row>
    <row r="43" spans="1:18" ht="18" customHeight="1" thickBot="1" x14ac:dyDescent="0.25">
      <c r="A43" s="95"/>
      <c r="B43" s="96" t="s">
        <v>28</v>
      </c>
      <c r="C43" s="96"/>
      <c r="D43" s="96"/>
      <c r="E43" s="96"/>
      <c r="F43" s="96"/>
      <c r="G43" s="96"/>
      <c r="H43" s="96"/>
      <c r="I43" s="96" t="s">
        <v>28</v>
      </c>
      <c r="J43" s="96"/>
      <c r="K43" s="86"/>
      <c r="L43" s="86"/>
    </row>
    <row r="44" spans="1:18" ht="18" customHeight="1" x14ac:dyDescent="0.2">
      <c r="A44" s="5"/>
      <c r="B44" s="16"/>
      <c r="C44" s="16"/>
      <c r="D44" s="16"/>
      <c r="E44" s="16"/>
      <c r="F44" s="16"/>
      <c r="G44" s="16"/>
      <c r="H44" s="16"/>
      <c r="I44" s="16"/>
      <c r="J44" s="16"/>
    </row>
    <row r="45" spans="1:18" ht="18" customHeight="1" x14ac:dyDescent="0.25">
      <c r="B45" s="5"/>
      <c r="C45" s="5"/>
      <c r="D45" s="5"/>
      <c r="F45" s="5"/>
      <c r="G45" s="6" t="s">
        <v>37</v>
      </c>
      <c r="H45" s="5"/>
      <c r="I45" s="5"/>
      <c r="J45" s="5"/>
      <c r="K45" s="5"/>
      <c r="L45" s="5"/>
      <c r="O45" s="1" t="s">
        <v>38</v>
      </c>
    </row>
    <row r="46" spans="1:18" ht="18" customHeight="1" thickBot="1" x14ac:dyDescent="0.25">
      <c r="B46" s="5"/>
      <c r="C46" s="5"/>
      <c r="D46" s="5"/>
      <c r="F46" s="5"/>
      <c r="G46" s="5"/>
      <c r="H46" s="5"/>
      <c r="I46" s="5"/>
      <c r="J46" s="5"/>
      <c r="K46" s="5"/>
      <c r="L46" s="5"/>
      <c r="O46" s="1" t="s">
        <v>39</v>
      </c>
    </row>
    <row r="47" spans="1:18" ht="18" customHeight="1" x14ac:dyDescent="0.2">
      <c r="A47" s="57"/>
      <c r="B47" s="60" t="s">
        <v>40</v>
      </c>
      <c r="C47" s="61"/>
      <c r="D47" s="61"/>
      <c r="E47" s="62"/>
      <c r="F47" s="63" t="s">
        <v>41</v>
      </c>
      <c r="G47" s="61"/>
      <c r="H47" s="61"/>
      <c r="I47" s="63"/>
      <c r="J47" s="63" t="s">
        <v>42</v>
      </c>
      <c r="K47" s="61"/>
      <c r="L47" s="64"/>
      <c r="O47" s="1">
        <f>MAXA(J12:J42)</f>
        <v>28</v>
      </c>
    </row>
    <row r="48" spans="1:18" ht="18" customHeight="1" x14ac:dyDescent="0.2">
      <c r="A48" s="57"/>
      <c r="B48" s="65"/>
      <c r="C48" s="66"/>
      <c r="D48" s="5"/>
      <c r="F48" s="66"/>
      <c r="G48" s="66"/>
      <c r="H48" s="66"/>
      <c r="I48" s="5"/>
      <c r="J48" s="66"/>
      <c r="K48" s="66"/>
      <c r="L48" s="67"/>
    </row>
    <row r="49" spans="1:12" ht="18" customHeight="1" x14ac:dyDescent="0.25">
      <c r="A49" s="57"/>
      <c r="B49" s="68" t="s">
        <v>43</v>
      </c>
      <c r="C49" s="47"/>
      <c r="D49" s="101">
        <f>IF(B12="","",MAX(B12:B42))</f>
        <v>98.600000000000009</v>
      </c>
      <c r="E49" s="47"/>
      <c r="F49" s="11" t="s">
        <v>44</v>
      </c>
      <c r="G49" s="48"/>
      <c r="H49" s="102">
        <f>IF(ISBLANK([1]JUL!$D$4),"",SUM(F12:F42))</f>
        <v>4.4799999999999995</v>
      </c>
      <c r="I49" s="48"/>
      <c r="J49" s="11" t="s">
        <v>45</v>
      </c>
      <c r="K49" s="47"/>
      <c r="L49" s="69">
        <f>IF(O12=0,"",MAXA(O12:O42))</f>
        <v>350</v>
      </c>
    </row>
    <row r="50" spans="1:12" ht="18" customHeight="1" x14ac:dyDescent="0.25">
      <c r="A50" s="57"/>
      <c r="B50" s="70" t="s">
        <v>46</v>
      </c>
      <c r="C50" s="49"/>
      <c r="D50" s="103">
        <f>IF(B12="","",MIN(C12:C42))</f>
        <v>69.800000000000011</v>
      </c>
      <c r="E50" s="49"/>
      <c r="F50" s="13" t="s">
        <v>47</v>
      </c>
      <c r="G50" s="15"/>
      <c r="H50" s="104">
        <f>IF(ISBLANK([1]JUL!$D$4),"",(SUM(F12:F42)+JUN!H50))</f>
        <v>32.119999999999997</v>
      </c>
      <c r="I50" s="15"/>
      <c r="J50" s="12" t="s">
        <v>48</v>
      </c>
      <c r="K50" s="49"/>
      <c r="L50" s="71">
        <f>IF(J12="","",MAXA(J12:J42))</f>
        <v>28</v>
      </c>
    </row>
    <row r="51" spans="1:12" ht="18" customHeight="1" x14ac:dyDescent="0.25">
      <c r="A51" s="57"/>
      <c r="B51" s="72" t="s">
        <v>49</v>
      </c>
      <c r="C51" s="47"/>
      <c r="D51" s="101">
        <f>IF(B12="","",SUM(B12:B42)/COUNTIF(B12:B42,"&gt;0"))</f>
        <v>92.974193548387092</v>
      </c>
      <c r="E51" s="47"/>
      <c r="F51" s="10" t="s">
        <v>50</v>
      </c>
      <c r="G51" s="48"/>
      <c r="H51" s="105">
        <f>IF(ISBLANK([1]JUL!$D$4),"",COUNTIF(F12:F43,"&gt;=.01"))</f>
        <v>15</v>
      </c>
      <c r="I51" s="48"/>
      <c r="J51" s="10"/>
      <c r="K51" s="48"/>
      <c r="L51" s="69"/>
    </row>
    <row r="52" spans="1:12" ht="18" customHeight="1" x14ac:dyDescent="0.25">
      <c r="A52" s="57"/>
      <c r="B52" s="73" t="s">
        <v>51</v>
      </c>
      <c r="C52" s="49"/>
      <c r="D52" s="103">
        <f>IF(B12="","",SUM(C12:C42)/COUNTIF(C12:C42,"&gt;0"))</f>
        <v>74.32903225806453</v>
      </c>
      <c r="E52" s="50"/>
      <c r="F52" s="12" t="s">
        <v>52</v>
      </c>
      <c r="G52" s="15"/>
      <c r="H52" s="106">
        <f>IF(ISBLANK([1]JUL!$D$4),"",COUNTIF(F12:F43,"&gt;=.5"))</f>
        <v>3</v>
      </c>
      <c r="I52" s="15"/>
      <c r="J52" s="12"/>
      <c r="K52" s="15"/>
      <c r="L52" s="71"/>
    </row>
    <row r="53" spans="1:12" ht="18" customHeight="1" x14ac:dyDescent="0.25">
      <c r="A53" s="57"/>
      <c r="B53" s="72" t="s">
        <v>53</v>
      </c>
      <c r="C53" s="47"/>
      <c r="D53" s="101">
        <f>IF(N12&lt;&gt;0,SUMIF(N12:N42,"&gt;0")/COUNTIF(N12:N42,"&gt;0"),"")</f>
        <v>83.548387096774192</v>
      </c>
      <c r="E53" s="47"/>
      <c r="F53" s="10" t="s">
        <v>54</v>
      </c>
      <c r="G53" s="48"/>
      <c r="H53" s="105">
        <f>IF(ISBLANK([1]JUL!$D$4),"",COUNTIF(H12:H43,"&gt;=.5"))</f>
        <v>0</v>
      </c>
      <c r="I53" s="48"/>
      <c r="J53" s="47"/>
      <c r="K53" s="47"/>
      <c r="L53" s="107"/>
    </row>
    <row r="54" spans="1:12" ht="18" customHeight="1" x14ac:dyDescent="0.25">
      <c r="A54" s="57"/>
      <c r="B54" s="74" t="s">
        <v>55</v>
      </c>
      <c r="C54" s="49"/>
      <c r="D54" s="106">
        <f>IF(B12="","",SUM(D12:D42))</f>
        <v>575</v>
      </c>
      <c r="E54" s="49"/>
      <c r="F54" s="12" t="s">
        <v>56</v>
      </c>
      <c r="G54" s="15"/>
      <c r="H54" s="106">
        <f>IF(ISBLANK([1]JUL!$D$4),"",COUNTIF(H12:H43,"&gt;=1"))</f>
        <v>0</v>
      </c>
      <c r="I54" s="15"/>
      <c r="J54" s="14"/>
      <c r="K54" s="15"/>
      <c r="L54" s="108"/>
    </row>
    <row r="55" spans="1:12" ht="18" customHeight="1" x14ac:dyDescent="0.25">
      <c r="A55" s="57"/>
      <c r="B55" s="75" t="s">
        <v>57</v>
      </c>
      <c r="C55" s="47"/>
      <c r="D55" s="105">
        <f>IF(B12="","",SUM(E12:E42))</f>
        <v>0</v>
      </c>
      <c r="E55" s="47"/>
      <c r="F55" s="76"/>
      <c r="G55" s="76"/>
      <c r="H55" s="76"/>
      <c r="I55" s="47"/>
      <c r="J55" s="47"/>
      <c r="K55" s="47"/>
      <c r="L55" s="77"/>
    </row>
    <row r="56" spans="1:12" ht="18" customHeight="1" x14ac:dyDescent="0.25">
      <c r="A56" s="57"/>
      <c r="B56" s="70" t="s">
        <v>58</v>
      </c>
      <c r="C56" s="15"/>
      <c r="D56" s="103">
        <f>IF(B12="","",COUNTIF(B12:B43,"&gt;89"))</f>
        <v>27</v>
      </c>
      <c r="E56" s="49"/>
      <c r="F56" s="12" t="s">
        <v>59</v>
      </c>
      <c r="G56" s="15"/>
      <c r="H56" s="106">
        <f>IF(G12="","",COUNTIF(G11:G42,"=Y"))</f>
        <v>16</v>
      </c>
      <c r="I56" s="49"/>
      <c r="J56" s="49"/>
      <c r="K56" s="49"/>
      <c r="L56" s="78"/>
    </row>
    <row r="57" spans="1:12" ht="18" customHeight="1" thickBot="1" x14ac:dyDescent="0.3">
      <c r="A57" s="57"/>
      <c r="B57" s="109" t="s">
        <v>60</v>
      </c>
      <c r="C57" s="110"/>
      <c r="D57" s="111">
        <f>IF(C12="","",COUNTIF(C12:C43,"&lt;33"))</f>
        <v>0</v>
      </c>
      <c r="E57" s="79"/>
      <c r="F57" s="79"/>
      <c r="G57" s="79"/>
      <c r="H57" s="80"/>
      <c r="I57" s="79"/>
      <c r="J57" s="79"/>
      <c r="K57" s="79"/>
      <c r="L57" s="81"/>
    </row>
    <row r="60" spans="1:12" x14ac:dyDescent="0.15">
      <c r="D60" s="2"/>
      <c r="H60" s="2"/>
      <c r="K60" s="4"/>
    </row>
    <row r="61" spans="1:12" x14ac:dyDescent="0.15">
      <c r="C61" s="2"/>
      <c r="G61" s="2"/>
      <c r="J61" s="4"/>
    </row>
    <row r="62" spans="1:12" x14ac:dyDescent="0.15">
      <c r="C62" s="2"/>
      <c r="J62" s="3"/>
    </row>
    <row r="63" spans="1:12" x14ac:dyDescent="0.15">
      <c r="C63" s="2"/>
      <c r="G63" s="2"/>
      <c r="J63" s="3"/>
    </row>
  </sheetData>
  <mergeCells count="1">
    <mergeCell ref="A1:J7"/>
  </mergeCells>
  <phoneticPr fontId="0" type="noConversion"/>
  <conditionalFormatting sqref="B12:B42 L12:L42">
    <cfRule type="cellIs" dxfId="35" priority="5" stopIfTrue="1" operator="equal">
      <formula>MAX($B$11:$B$43)</formula>
    </cfRule>
  </conditionalFormatting>
  <conditionalFormatting sqref="C12:C42">
    <cfRule type="cellIs" dxfId="34" priority="4" stopIfTrue="1" operator="equal">
      <formula>MIN($C$12:$C$41)</formula>
    </cfRule>
  </conditionalFormatting>
  <conditionalFormatting sqref="F11 F43">
    <cfRule type="cellIs" dxfId="33" priority="1" stopIfTrue="1" operator="between">
      <formula>0.01</formula>
      <formula>0.1</formula>
    </cfRule>
    <cfRule type="cellIs" dxfId="32" priority="2" stopIfTrue="1" operator="greaterThan">
      <formula>0.1</formula>
    </cfRule>
  </conditionalFormatting>
  <conditionalFormatting sqref="F12:F42">
    <cfRule type="cellIs" dxfId="31" priority="6" stopIfTrue="1" operator="equal">
      <formula>MAX($F$11:$F$43)</formula>
    </cfRule>
  </conditionalFormatting>
  <conditionalFormatting sqref="J12:J42">
    <cfRule type="cellIs" dxfId="30" priority="3" stopIfTrue="1" operator="equal">
      <formula>MAXA($J$11:$J$43)</formula>
    </cfRule>
  </conditionalFormatting>
  <printOptions gridLinesSet="0"/>
  <pageMargins left="0.5" right="0.5" top="0.5" bottom="0.5" header="0.5" footer="0.5"/>
  <pageSetup scale="64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A1" transitionEvaluation="1" transitionEntry="1" codeName="Sheet8">
    <pageSetUpPr fitToPage="1"/>
  </sheetPr>
  <dimension ref="A1:R63"/>
  <sheetViews>
    <sheetView showGridLines="0" zoomScale="75" workbookViewId="0">
      <selection activeCell="F42" sqref="F42"/>
    </sheetView>
  </sheetViews>
  <sheetFormatPr defaultColWidth="9.625" defaultRowHeight="12" x14ac:dyDescent="0.15"/>
  <cols>
    <col min="1" max="1" width="6.625" customWidth="1"/>
    <col min="2" max="12" width="10.125" customWidth="1"/>
    <col min="14" max="14" width="12.25" style="1" hidden="1" customWidth="1"/>
    <col min="15" max="16" width="9.625" style="1" hidden="1" customWidth="1"/>
    <col min="17" max="17" width="13.125" style="1" hidden="1" customWidth="1"/>
    <col min="18" max="18" width="13.5" style="1" hidden="1" customWidth="1"/>
  </cols>
  <sheetData>
    <row r="1" spans="1:18" ht="23.25" thickTop="1" x14ac:dyDescent="0.3">
      <c r="A1" s="122" t="s">
        <v>68</v>
      </c>
      <c r="B1" s="123"/>
      <c r="C1" s="123"/>
      <c r="D1" s="123"/>
      <c r="E1" s="123"/>
      <c r="F1" s="123"/>
      <c r="G1" s="123"/>
      <c r="H1" s="123"/>
      <c r="I1" s="123"/>
      <c r="J1" s="124"/>
      <c r="K1" s="82"/>
      <c r="L1" s="83"/>
    </row>
    <row r="2" spans="1:18" ht="20.25" customHeight="1" x14ac:dyDescent="0.3">
      <c r="A2" s="125"/>
      <c r="B2" s="126"/>
      <c r="C2" s="126"/>
      <c r="D2" s="126"/>
      <c r="E2" s="126"/>
      <c r="F2" s="126"/>
      <c r="G2" s="126"/>
      <c r="H2" s="126"/>
      <c r="I2" s="126"/>
      <c r="J2" s="127"/>
      <c r="K2" s="83"/>
      <c r="L2" s="83"/>
    </row>
    <row r="3" spans="1:18" ht="22.5" hidden="1" x14ac:dyDescent="0.3">
      <c r="A3" s="125"/>
      <c r="B3" s="126"/>
      <c r="C3" s="126"/>
      <c r="D3" s="126"/>
      <c r="E3" s="126"/>
      <c r="F3" s="126"/>
      <c r="G3" s="126"/>
      <c r="H3" s="126"/>
      <c r="I3" s="126"/>
      <c r="J3" s="127"/>
      <c r="K3" s="83"/>
      <c r="L3" s="83"/>
    </row>
    <row r="4" spans="1:18" ht="5.2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7"/>
      <c r="K4" s="83"/>
      <c r="L4" s="83"/>
    </row>
    <row r="5" spans="1:18" ht="8.25" customHeight="1" x14ac:dyDescent="0.3">
      <c r="A5" s="125"/>
      <c r="B5" s="126"/>
      <c r="C5" s="126"/>
      <c r="D5" s="126"/>
      <c r="E5" s="126"/>
      <c r="F5" s="126"/>
      <c r="G5" s="126"/>
      <c r="H5" s="126"/>
      <c r="I5" s="126"/>
      <c r="J5" s="127"/>
      <c r="K5" s="83"/>
      <c r="L5" s="83"/>
    </row>
    <row r="6" spans="1:18" ht="22.5" hidden="1" x14ac:dyDescent="0.3">
      <c r="A6" s="125"/>
      <c r="B6" s="126"/>
      <c r="C6" s="126"/>
      <c r="D6" s="126"/>
      <c r="E6" s="126"/>
      <c r="F6" s="126"/>
      <c r="G6" s="126"/>
      <c r="H6" s="126"/>
      <c r="I6" s="126"/>
      <c r="J6" s="127"/>
      <c r="K6" s="83"/>
      <c r="L6" s="83"/>
      <c r="P6" s="1" t="s">
        <v>1</v>
      </c>
    </row>
    <row r="7" spans="1:18" ht="23.25" thickBot="1" x14ac:dyDescent="0.35">
      <c r="A7" s="128"/>
      <c r="B7" s="129"/>
      <c r="C7" s="129"/>
      <c r="D7" s="129"/>
      <c r="E7" s="129"/>
      <c r="F7" s="129"/>
      <c r="G7" s="129"/>
      <c r="H7" s="129"/>
      <c r="I7" s="129"/>
      <c r="J7" s="130"/>
      <c r="K7" s="83"/>
      <c r="L7" s="83"/>
      <c r="N7" s="1" t="s">
        <v>2</v>
      </c>
      <c r="O7" s="1" t="s">
        <v>3</v>
      </c>
      <c r="P7" s="1" t="s">
        <v>4</v>
      </c>
    </row>
    <row r="8" spans="1:18" ht="18" customHeight="1" x14ac:dyDescent="0.25">
      <c r="A8" s="88" t="s">
        <v>5</v>
      </c>
      <c r="B8" s="89" t="s">
        <v>6</v>
      </c>
      <c r="C8" s="89" t="s">
        <v>7</v>
      </c>
      <c r="D8" s="89" t="s">
        <v>8</v>
      </c>
      <c r="E8" s="89" t="s">
        <v>9</v>
      </c>
      <c r="F8" s="89" t="s">
        <v>10</v>
      </c>
      <c r="G8" s="89" t="s">
        <v>11</v>
      </c>
      <c r="H8" s="89" t="s">
        <v>12</v>
      </c>
      <c r="I8" s="89" t="s">
        <v>13</v>
      </c>
      <c r="J8" s="89" t="s">
        <v>13</v>
      </c>
      <c r="K8" s="85" t="s">
        <v>14</v>
      </c>
      <c r="L8" s="85" t="s">
        <v>14</v>
      </c>
      <c r="N8" s="1" t="s">
        <v>15</v>
      </c>
      <c r="O8" s="1" t="s">
        <v>15</v>
      </c>
      <c r="P8" s="1" t="s">
        <v>15</v>
      </c>
    </row>
    <row r="9" spans="1:18" ht="18" customHeight="1" x14ac:dyDescent="0.25">
      <c r="A9" s="90"/>
      <c r="B9" s="8" t="s">
        <v>16</v>
      </c>
      <c r="C9" s="8" t="s">
        <v>16</v>
      </c>
      <c r="D9" s="8" t="s">
        <v>17</v>
      </c>
      <c r="E9" s="8" t="s">
        <v>17</v>
      </c>
      <c r="F9" s="8" t="s">
        <v>18</v>
      </c>
      <c r="G9" s="8" t="s">
        <v>19</v>
      </c>
      <c r="H9" s="8" t="s">
        <v>20</v>
      </c>
      <c r="I9" s="8" t="s">
        <v>21</v>
      </c>
      <c r="J9" s="8" t="s">
        <v>21</v>
      </c>
      <c r="K9" s="85" t="s">
        <v>22</v>
      </c>
      <c r="L9" s="85" t="s">
        <v>21</v>
      </c>
      <c r="N9" s="1" t="s">
        <v>23</v>
      </c>
      <c r="O9" s="1" t="s">
        <v>24</v>
      </c>
      <c r="P9" s="1" t="s">
        <v>25</v>
      </c>
      <c r="Q9" s="1" t="s">
        <v>26</v>
      </c>
      <c r="R9" s="1" t="s">
        <v>27</v>
      </c>
    </row>
    <row r="10" spans="1:18" ht="18" customHeight="1" thickBot="1" x14ac:dyDescent="0.3">
      <c r="A10" s="91"/>
      <c r="B10" s="9"/>
      <c r="C10" s="9" t="s">
        <v>28</v>
      </c>
      <c r="D10" s="9" t="s">
        <v>29</v>
      </c>
      <c r="E10" s="9" t="s">
        <v>29</v>
      </c>
      <c r="F10" s="9" t="s">
        <v>30</v>
      </c>
      <c r="G10" s="9" t="s">
        <v>31</v>
      </c>
      <c r="H10" s="9" t="s">
        <v>28</v>
      </c>
      <c r="I10" s="9" t="s">
        <v>32</v>
      </c>
      <c r="J10" s="9" t="s">
        <v>33</v>
      </c>
      <c r="K10" s="85" t="s">
        <v>32</v>
      </c>
      <c r="L10" s="85" t="s">
        <v>33</v>
      </c>
      <c r="N10" s="1" t="s">
        <v>34</v>
      </c>
      <c r="O10" s="1" t="s">
        <v>35</v>
      </c>
      <c r="P10" s="1" t="s">
        <v>36</v>
      </c>
      <c r="Q10" s="1" t="s">
        <v>34</v>
      </c>
      <c r="R10" s="1" t="s">
        <v>34</v>
      </c>
    </row>
    <row r="11" spans="1:18" ht="18" customHeight="1" thickTop="1" thickBot="1" x14ac:dyDescent="0.3">
      <c r="A11" s="92"/>
      <c r="B11" s="7"/>
      <c r="C11" s="7"/>
      <c r="D11" s="7"/>
      <c r="E11" s="7"/>
      <c r="F11" s="7"/>
      <c r="G11" s="7" t="s">
        <v>28</v>
      </c>
      <c r="H11" s="7"/>
      <c r="I11" s="7"/>
      <c r="J11" s="7"/>
      <c r="K11" s="86"/>
      <c r="L11" s="86"/>
    </row>
    <row r="12" spans="1:18" ht="18" customHeight="1" thickBot="1" x14ac:dyDescent="0.3">
      <c r="A12" s="93">
        <v>1</v>
      </c>
      <c r="B12" s="42">
        <f>IF(Q12=1,[1]AUG!B4*(9/5)+32,IF([1]AUG!B4="","","M"))</f>
        <v>95</v>
      </c>
      <c r="C12" s="42">
        <f>IF(R12=1,[1]AUG!C4*(9/5)+32,"")</f>
        <v>75.2</v>
      </c>
      <c r="D12" s="42">
        <f t="shared" ref="D12:D42" si="0">IF(N12=0,"",IF((N12&gt;65),(N12-65),0))</f>
        <v>20</v>
      </c>
      <c r="E12" s="42">
        <f t="shared" ref="E12:E42" si="1">IF(N12=0,"",IF((AND((N12&lt;65),(B12&lt;&gt;" "))),(65-N12),0))</f>
        <v>0</v>
      </c>
      <c r="F12" s="43">
        <f>IF(ISBLANK([1]AUG!D4),"",[1]AUG!D4)</f>
        <v>0.14000000000000001</v>
      </c>
      <c r="G12" s="44" t="str">
        <f>IF([1]AUG!J4="","",[1]AUG!J4)</f>
        <v>Y</v>
      </c>
      <c r="H12" s="45">
        <f>IF(ISBLANK([1]AUG!E4),"",[1]AUG!E4)</f>
        <v>0</v>
      </c>
      <c r="I12" s="44">
        <f>IF(ISBLANK([1]AUG!F4),"",[1]AUG!F4)</f>
        <v>220</v>
      </c>
      <c r="J12" s="42">
        <f>IF(ISBLANK([1]AUG!G4),"",[1]AUG!G4)</f>
        <v>12</v>
      </c>
      <c r="K12" s="86" t="str">
        <f>IF(ISBLANK([1]AUG!H4),"",[1]AUG!H4)</f>
        <v/>
      </c>
      <c r="L12" s="87" t="str">
        <f>IF(ISBLANK([1]AUG!I4),"",[1]AUG!I4)</f>
        <v/>
      </c>
      <c r="N12" s="1">
        <f t="shared" ref="N12:N42" si="2">ROUND(((B12+C12)/2),0)</f>
        <v>85</v>
      </c>
      <c r="O12" s="1">
        <f>IF((J12=O47),I12,0.04)</f>
        <v>0.04</v>
      </c>
      <c r="P12" s="1">
        <f t="shared" ref="P12:P42" si="3">IF((O12&gt;0),1,0)</f>
        <v>1</v>
      </c>
      <c r="Q12" s="1" t="b">
        <f>ISNUMBER([1]AUG!B4)</f>
        <v>1</v>
      </c>
      <c r="R12" s="1" t="b">
        <f>ISNUMBER([1]AUG!C4)</f>
        <v>1</v>
      </c>
    </row>
    <row r="13" spans="1:18" ht="18" customHeight="1" thickBot="1" x14ac:dyDescent="0.3">
      <c r="A13" s="94">
        <v>2</v>
      </c>
      <c r="B13" s="46">
        <f>IF(Q13=1,[1]AUG!B5*(9/5)+32,IF([1]AUG!B5="","","M"))</f>
        <v>93.2</v>
      </c>
      <c r="C13" s="46">
        <f>IF(R13=1,[1]AUG!C5*(9/5)+32,"")</f>
        <v>77</v>
      </c>
      <c r="D13" s="46">
        <f t="shared" si="0"/>
        <v>20</v>
      </c>
      <c r="E13" s="46">
        <f t="shared" si="1"/>
        <v>0</v>
      </c>
      <c r="F13" s="53">
        <f>IF(ISBLANK([1]AUG!D5),"",[1]AUG!D5)</f>
        <v>0.02</v>
      </c>
      <c r="G13" s="54" t="str">
        <f>IF([1]AUG!J5="","",[1]AUG!J5)</f>
        <v>Y</v>
      </c>
      <c r="H13" s="55">
        <f>IF(ISBLANK([1]AUG!E5),"",[1]AUG!E5)</f>
        <v>0</v>
      </c>
      <c r="I13" s="54">
        <f>IF(ISBLANK([1]AUG!F5),"",[1]AUG!F5)</f>
        <v>250</v>
      </c>
      <c r="J13" s="46">
        <f>IF(ISBLANK([1]AUG!G5),"",[1]AUG!G5)</f>
        <v>14</v>
      </c>
      <c r="K13" s="86" t="str">
        <f>IF(ISBLANK([1]AUG!H5),"",[1]AUG!H5)</f>
        <v/>
      </c>
      <c r="L13" s="87" t="str">
        <f>IF(ISBLANK([1]AUG!I5),"",[1]AUG!I5)</f>
        <v/>
      </c>
      <c r="N13" s="1">
        <f t="shared" si="2"/>
        <v>85</v>
      </c>
      <c r="O13" s="1">
        <f>IF((J13=O47),I13,0.04)</f>
        <v>0.04</v>
      </c>
      <c r="P13" s="1">
        <f t="shared" si="3"/>
        <v>1</v>
      </c>
      <c r="Q13" s="1" t="b">
        <f>ISNUMBER([1]AUG!B5)</f>
        <v>1</v>
      </c>
      <c r="R13" s="1" t="b">
        <f>ISNUMBER([1]AUG!C5)</f>
        <v>1</v>
      </c>
    </row>
    <row r="14" spans="1:18" ht="18" customHeight="1" thickBot="1" x14ac:dyDescent="0.3">
      <c r="A14" s="93">
        <v>3</v>
      </c>
      <c r="B14" s="42">
        <f>IF(Q14=1,[1]AUG!B6*(9/5)+32,IF([1]AUG!B6="","","M"))</f>
        <v>93.2</v>
      </c>
      <c r="C14" s="42">
        <f>IF(R14=1,[1]AUG!C6*(9/5)+32,"")</f>
        <v>73.400000000000006</v>
      </c>
      <c r="D14" s="42">
        <f t="shared" si="0"/>
        <v>18</v>
      </c>
      <c r="E14" s="42">
        <f t="shared" si="1"/>
        <v>0</v>
      </c>
      <c r="F14" s="43">
        <f>IF(ISBLANK([1]AUG!D6),"",[1]AUG!D6)</f>
        <v>1.28</v>
      </c>
      <c r="G14" s="44" t="str">
        <f>IF([1]AUG!J6="","",[1]AUG!J6)</f>
        <v>Y</v>
      </c>
      <c r="H14" s="45">
        <f>IF(ISBLANK([1]AUG!E6),"",[1]AUG!E6)</f>
        <v>0</v>
      </c>
      <c r="I14" s="44">
        <f>IF(ISBLANK([1]AUG!F6),"",[1]AUG!F6)</f>
        <v>150</v>
      </c>
      <c r="J14" s="42">
        <f>IF(ISBLANK([1]AUG!G6),"",[1]AUG!G6)</f>
        <v>15</v>
      </c>
      <c r="K14" s="86" t="str">
        <f>IF(ISBLANK([1]AUG!H6),"",[1]AUG!H6)</f>
        <v/>
      </c>
      <c r="L14" s="87" t="str">
        <f>IF(ISBLANK([1]AUG!I6),"",[1]AUG!I6)</f>
        <v/>
      </c>
      <c r="N14" s="1">
        <f t="shared" si="2"/>
        <v>83</v>
      </c>
      <c r="O14" s="1">
        <f>IF((J14=O47),I14,0.04)</f>
        <v>0.04</v>
      </c>
      <c r="P14" s="1">
        <f t="shared" si="3"/>
        <v>1</v>
      </c>
      <c r="Q14" s="1" t="b">
        <f>ISNUMBER([1]AUG!B6)</f>
        <v>1</v>
      </c>
      <c r="R14" s="1" t="b">
        <f>ISNUMBER([1]AUG!C6)</f>
        <v>1</v>
      </c>
    </row>
    <row r="15" spans="1:18" ht="18" customHeight="1" thickBot="1" x14ac:dyDescent="0.3">
      <c r="A15" s="94">
        <v>4</v>
      </c>
      <c r="B15" s="46">
        <f>IF(Q15=1,[1]AUG!B7*(9/5)+32,IF([1]AUG!B7="","","M"))</f>
        <v>93.2</v>
      </c>
      <c r="C15" s="46">
        <f>IF(R15=1,[1]AUG!C7*(9/5)+32,"")</f>
        <v>73.400000000000006</v>
      </c>
      <c r="D15" s="46">
        <f t="shared" si="0"/>
        <v>18</v>
      </c>
      <c r="E15" s="46">
        <f t="shared" si="1"/>
        <v>0</v>
      </c>
      <c r="F15" s="53">
        <f>IF(ISBLANK([1]AUG!D7),"",[1]AUG!D7)</f>
        <v>0</v>
      </c>
      <c r="G15" s="54" t="str">
        <f>IF([1]AUG!J7="","",[1]AUG!J7)</f>
        <v>N</v>
      </c>
      <c r="H15" s="55">
        <f>IF(ISBLANK([1]AUG!E7),"",[1]AUG!E7)</f>
        <v>0</v>
      </c>
      <c r="I15" s="54">
        <f>IF(ISBLANK([1]AUG!F7),"",[1]AUG!F7)</f>
        <v>90</v>
      </c>
      <c r="J15" s="46">
        <f>IF(ISBLANK([1]AUG!G7),"",[1]AUG!G7)</f>
        <v>18</v>
      </c>
      <c r="K15" s="86" t="str">
        <f>IF(ISBLANK([1]AUG!H7),"",[1]AUG!H7)</f>
        <v/>
      </c>
      <c r="L15" s="87" t="str">
        <f>IF(ISBLANK([1]AUG!I7),"",[1]AUG!I7)</f>
        <v/>
      </c>
      <c r="N15" s="1">
        <f t="shared" si="2"/>
        <v>83</v>
      </c>
      <c r="O15" s="1">
        <f>IF((J15=O47),I15,0.04)</f>
        <v>0.04</v>
      </c>
      <c r="P15" s="1">
        <f t="shared" si="3"/>
        <v>1</v>
      </c>
      <c r="Q15" s="1" t="b">
        <f>ISNUMBER([1]AUG!B7)</f>
        <v>1</v>
      </c>
      <c r="R15" s="1" t="b">
        <f>ISNUMBER([1]AUG!C7)</f>
        <v>1</v>
      </c>
    </row>
    <row r="16" spans="1:18" ht="18" customHeight="1" thickBot="1" x14ac:dyDescent="0.3">
      <c r="A16" s="93">
        <v>5</v>
      </c>
      <c r="B16" s="42">
        <f>IF(Q16=1,[1]AUG!B8*(9/5)+32,IF([1]AUG!B8="","","M"))</f>
        <v>91.4</v>
      </c>
      <c r="C16" s="42">
        <f>IF(R16=1,[1]AUG!C8*(9/5)+32,"")</f>
        <v>75.2</v>
      </c>
      <c r="D16" s="42">
        <f t="shared" si="0"/>
        <v>18</v>
      </c>
      <c r="E16" s="42">
        <f t="shared" si="1"/>
        <v>0</v>
      </c>
      <c r="F16" s="43">
        <f>IF(ISBLANK([1]AUG!D8),"",[1]AUG!D8)</f>
        <v>0.1</v>
      </c>
      <c r="G16" s="44" t="str">
        <f>IF([1]AUG!J8="","",[1]AUG!J8)</f>
        <v>N</v>
      </c>
      <c r="H16" s="45">
        <f>IF(ISBLANK([1]AUG!E8),"",[1]AUG!E8)</f>
        <v>0</v>
      </c>
      <c r="I16" s="44">
        <f>IF(ISBLANK([1]AUG!F8),"",[1]AUG!F8)</f>
        <v>20</v>
      </c>
      <c r="J16" s="42">
        <f>IF(ISBLANK([1]AUG!G8),"",[1]AUG!G8)</f>
        <v>27</v>
      </c>
      <c r="K16" s="86" t="str">
        <f>IF(ISBLANK([1]AUG!H8),"",[1]AUG!H8)</f>
        <v/>
      </c>
      <c r="L16" s="87" t="str">
        <f>IF(ISBLANK([1]AUG!I8),"",[1]AUG!I8)</f>
        <v/>
      </c>
      <c r="N16" s="1">
        <f t="shared" si="2"/>
        <v>83</v>
      </c>
      <c r="O16" s="1">
        <f>IF((J16=O47),I16,0.04)</f>
        <v>0.04</v>
      </c>
      <c r="P16" s="1">
        <f t="shared" si="3"/>
        <v>1</v>
      </c>
      <c r="Q16" s="1" t="b">
        <f>ISNUMBER([1]AUG!B8)</f>
        <v>1</v>
      </c>
      <c r="R16" s="1" t="b">
        <f>ISNUMBER([1]AUG!C8)</f>
        <v>1</v>
      </c>
    </row>
    <row r="17" spans="1:18" ht="18" customHeight="1" thickBot="1" x14ac:dyDescent="0.3">
      <c r="A17" s="94">
        <v>6</v>
      </c>
      <c r="B17" s="46">
        <f>IF(Q17=1,[1]AUG!B9*(9/5)+32,IF([1]AUG!B9="","","M"))</f>
        <v>95</v>
      </c>
      <c r="C17" s="46">
        <f>IF(R17=1,[1]AUG!C9*(9/5)+32,"")</f>
        <v>73.400000000000006</v>
      </c>
      <c r="D17" s="46">
        <f t="shared" si="0"/>
        <v>19</v>
      </c>
      <c r="E17" s="46">
        <f t="shared" si="1"/>
        <v>0</v>
      </c>
      <c r="F17" s="53">
        <f>IF(ISBLANK([1]AUG!D9),"",[1]AUG!D9)</f>
        <v>0</v>
      </c>
      <c r="G17" s="54" t="str">
        <f>IF([1]AUG!J9="","",[1]AUG!J9)</f>
        <v>N</v>
      </c>
      <c r="H17" s="55">
        <f>IF(ISBLANK([1]AUG!E9),"",[1]AUG!E9)</f>
        <v>0</v>
      </c>
      <c r="I17" s="54">
        <f>IF(ISBLANK([1]AUG!F9),"",[1]AUG!F9)</f>
        <v>20</v>
      </c>
      <c r="J17" s="46">
        <f>IF(ISBLANK([1]AUG!G9),"",[1]AUG!G9)</f>
        <v>16</v>
      </c>
      <c r="K17" s="86" t="str">
        <f>IF(ISBLANK([1]AUG!H9),"",[1]AUG!H9)</f>
        <v/>
      </c>
      <c r="L17" s="87" t="str">
        <f>IF(ISBLANK([1]AUG!I9),"",[1]AUG!I9)</f>
        <v/>
      </c>
      <c r="N17" s="1">
        <f t="shared" si="2"/>
        <v>84</v>
      </c>
      <c r="O17" s="1">
        <f>IF((J17=O47),I17,0.04)</f>
        <v>0.04</v>
      </c>
      <c r="P17" s="1">
        <f t="shared" si="3"/>
        <v>1</v>
      </c>
      <c r="Q17" s="1" t="b">
        <f>ISNUMBER([1]AUG!B9)</f>
        <v>1</v>
      </c>
      <c r="R17" s="1" t="b">
        <f>ISNUMBER([1]AUG!C9)</f>
        <v>1</v>
      </c>
    </row>
    <row r="18" spans="1:18" ht="18" customHeight="1" thickBot="1" x14ac:dyDescent="0.3">
      <c r="A18" s="93">
        <v>7</v>
      </c>
      <c r="B18" s="42">
        <f>IF(Q18=1,[1]AUG!B10*(9/5)+32,IF([1]AUG!B10="","","M"))</f>
        <v>96.8</v>
      </c>
      <c r="C18" s="42">
        <f>IF(R18=1,[1]AUG!C10*(9/5)+32,"")</f>
        <v>77</v>
      </c>
      <c r="D18" s="42">
        <f t="shared" si="0"/>
        <v>22</v>
      </c>
      <c r="E18" s="42">
        <f t="shared" si="1"/>
        <v>0</v>
      </c>
      <c r="F18" s="43">
        <f>IF(ISBLANK([1]AUG!D10),"",[1]AUG!D10)</f>
        <v>0</v>
      </c>
      <c r="G18" s="44" t="str">
        <f>IF([1]AUG!J10="","",[1]AUG!J10)</f>
        <v>N</v>
      </c>
      <c r="H18" s="45">
        <f>IF(ISBLANK([1]AUG!E10),"",[1]AUG!E10)</f>
        <v>0</v>
      </c>
      <c r="I18" s="44">
        <f>IF(ISBLANK([1]AUG!F10),"",[1]AUG!F10)</f>
        <v>350</v>
      </c>
      <c r="J18" s="42">
        <f>IF(ISBLANK([1]AUG!G10),"",[1]AUG!G10)</f>
        <v>19</v>
      </c>
      <c r="K18" s="86" t="str">
        <f>IF(ISBLANK([1]AUG!H10),"",[1]AUG!H10)</f>
        <v/>
      </c>
      <c r="L18" s="87" t="str">
        <f>IF(ISBLANK([1]AUG!I10),"",[1]AUG!I10)</f>
        <v/>
      </c>
      <c r="N18" s="1">
        <f t="shared" si="2"/>
        <v>87</v>
      </c>
      <c r="O18" s="1">
        <f>IF((J18=O47),I18,0.04)</f>
        <v>0.04</v>
      </c>
      <c r="P18" s="1">
        <f t="shared" si="3"/>
        <v>1</v>
      </c>
      <c r="Q18" s="1" t="b">
        <f>ISNUMBER([1]AUG!B10)</f>
        <v>1</v>
      </c>
      <c r="R18" s="1" t="b">
        <f>ISNUMBER([1]AUG!C10)</f>
        <v>1</v>
      </c>
    </row>
    <row r="19" spans="1:18" ht="18" customHeight="1" thickBot="1" x14ac:dyDescent="0.3">
      <c r="A19" s="94">
        <v>8</v>
      </c>
      <c r="B19" s="46">
        <f>IF(Q19=1,[1]AUG!B11*(9/5)+32,IF([1]AUG!B11="","","M"))</f>
        <v>96.8</v>
      </c>
      <c r="C19" s="46">
        <f>IF(R19=1,[1]AUG!C11*(9/5)+32,"")</f>
        <v>75.2</v>
      </c>
      <c r="D19" s="46">
        <f t="shared" si="0"/>
        <v>21</v>
      </c>
      <c r="E19" s="46">
        <f t="shared" si="1"/>
        <v>0</v>
      </c>
      <c r="F19" s="53">
        <f>IF(ISBLANK([1]AUG!D11),"",[1]AUG!D11)</f>
        <v>0</v>
      </c>
      <c r="G19" s="54" t="str">
        <f>IF([1]AUG!J11="","",[1]AUG!J11)</f>
        <v>N</v>
      </c>
      <c r="H19" s="55">
        <f>IF(ISBLANK([1]AUG!E11),"",[1]AUG!E11)</f>
        <v>0</v>
      </c>
      <c r="I19" s="54">
        <f>IF(ISBLANK([1]AUG!F11),"",[1]AUG!F11)</f>
        <v>230</v>
      </c>
      <c r="J19" s="46">
        <f>IF(ISBLANK([1]AUG!G11),"",[1]AUG!G11)</f>
        <v>17</v>
      </c>
      <c r="K19" s="86" t="str">
        <f>IF(ISBLANK([1]AUG!H11),"",[1]AUG!H11)</f>
        <v/>
      </c>
      <c r="L19" s="87" t="str">
        <f>IF(ISBLANK([1]AUG!I11),"",[1]AUG!I11)</f>
        <v/>
      </c>
      <c r="N19" s="1">
        <f t="shared" si="2"/>
        <v>86</v>
      </c>
      <c r="O19" s="1">
        <f>IF((J19=O47),I19,0.04)</f>
        <v>0.04</v>
      </c>
      <c r="P19" s="1">
        <f t="shared" si="3"/>
        <v>1</v>
      </c>
      <c r="Q19" s="1" t="b">
        <f>ISNUMBER([1]AUG!B11)</f>
        <v>1</v>
      </c>
      <c r="R19" s="1" t="b">
        <f>ISNUMBER([1]AUG!C11)</f>
        <v>1</v>
      </c>
    </row>
    <row r="20" spans="1:18" ht="18" customHeight="1" thickBot="1" x14ac:dyDescent="0.3">
      <c r="A20" s="93">
        <v>9</v>
      </c>
      <c r="B20" s="42">
        <f>IF(Q20=1,[1]AUG!B12*(9/5)+32,IF([1]AUG!B12="","","M"))</f>
        <v>93.2</v>
      </c>
      <c r="C20" s="42">
        <f>IF(R20=1,[1]AUG!C12*(9/5)+32,"")</f>
        <v>71.599999999999994</v>
      </c>
      <c r="D20" s="42">
        <f t="shared" si="0"/>
        <v>17</v>
      </c>
      <c r="E20" s="42">
        <f t="shared" si="1"/>
        <v>0</v>
      </c>
      <c r="F20" s="43">
        <f>IF(ISBLANK([1]AUG!D12),"",[1]AUG!D12)</f>
        <v>0</v>
      </c>
      <c r="G20" s="44" t="str">
        <f>IF([1]AUG!J12="","",[1]AUG!J12)</f>
        <v>N</v>
      </c>
      <c r="H20" s="45">
        <f>IF(ISBLANK([1]AUG!E12),"",[1]AUG!E12)</f>
        <v>0</v>
      </c>
      <c r="I20" s="44">
        <f>IF(ISBLANK([1]AUG!F12),"",[1]AUG!F12)</f>
        <v>360</v>
      </c>
      <c r="J20" s="42">
        <f>IF(ISBLANK([1]AUG!G12),"",[1]AUG!G12)</f>
        <v>10</v>
      </c>
      <c r="K20" s="86" t="str">
        <f>IF(ISBLANK([1]AUG!H12),"",[1]AUG!H12)</f>
        <v/>
      </c>
      <c r="L20" s="87" t="str">
        <f>IF(ISBLANK([1]AUG!I12),"",[1]AUG!I12)</f>
        <v/>
      </c>
      <c r="N20" s="1">
        <f t="shared" si="2"/>
        <v>82</v>
      </c>
      <c r="O20" s="1">
        <f>IF((J20=O47),I20,0.04)</f>
        <v>0.04</v>
      </c>
      <c r="P20" s="1">
        <f t="shared" si="3"/>
        <v>1</v>
      </c>
      <c r="Q20" s="1" t="b">
        <f>ISNUMBER([1]AUG!B12)</f>
        <v>1</v>
      </c>
      <c r="R20" s="1" t="b">
        <f>ISNUMBER([1]AUG!C12)</f>
        <v>1</v>
      </c>
    </row>
    <row r="21" spans="1:18" ht="18" customHeight="1" thickBot="1" x14ac:dyDescent="0.3">
      <c r="A21" s="94">
        <v>10</v>
      </c>
      <c r="B21" s="46">
        <f>IF(Q21=1,[1]AUG!B13*(9/5)+32,IF([1]AUG!B13="","","M"))</f>
        <v>96.8</v>
      </c>
      <c r="C21" s="46">
        <f>IF(R21=1,[1]AUG!C13*(9/5)+32,"")</f>
        <v>75.2</v>
      </c>
      <c r="D21" s="46">
        <f t="shared" si="0"/>
        <v>21</v>
      </c>
      <c r="E21" s="46">
        <f t="shared" si="1"/>
        <v>0</v>
      </c>
      <c r="F21" s="53">
        <f>IF(ISBLANK([1]AUG!D13),"",[1]AUG!D13)</f>
        <v>0</v>
      </c>
      <c r="G21" s="54" t="str">
        <f>IF([1]AUG!J13="","",[1]AUG!J13)</f>
        <v>N</v>
      </c>
      <c r="H21" s="55">
        <f>IF(ISBLANK([1]AUG!E13),"",[1]AUG!E13)</f>
        <v>0</v>
      </c>
      <c r="I21" s="54">
        <f>IF(ISBLANK([1]AUG!F13),"",[1]AUG!F13)</f>
        <v>350</v>
      </c>
      <c r="J21" s="46">
        <f>IF(ISBLANK([1]AUG!G13),"",[1]AUG!G13)</f>
        <v>13</v>
      </c>
      <c r="K21" s="86" t="str">
        <f>IF(ISBLANK([1]AUG!H13),"",[1]AUG!H13)</f>
        <v/>
      </c>
      <c r="L21" s="87" t="str">
        <f>IF(ISBLANK([1]AUG!I13),"",[1]AUG!I13)</f>
        <v/>
      </c>
      <c r="N21" s="1">
        <f t="shared" si="2"/>
        <v>86</v>
      </c>
      <c r="O21" s="1">
        <f>IF((J21=O47),I21,0.04)</f>
        <v>0.04</v>
      </c>
      <c r="P21" s="1">
        <f t="shared" si="3"/>
        <v>1</v>
      </c>
      <c r="Q21" s="1" t="b">
        <f>ISNUMBER([1]AUG!B13)</f>
        <v>1</v>
      </c>
      <c r="R21" s="1" t="b">
        <f>ISNUMBER([1]AUG!C13)</f>
        <v>1</v>
      </c>
    </row>
    <row r="22" spans="1:18" ht="18" customHeight="1" thickBot="1" x14ac:dyDescent="0.3">
      <c r="A22" s="93">
        <v>11</v>
      </c>
      <c r="B22" s="42">
        <f>IF(Q22=1,[1]AUG!B14*(9/5)+32,IF([1]AUG!B14="","","M"))</f>
        <v>95</v>
      </c>
      <c r="C22" s="42">
        <f>IF(R22=1,[1]AUG!C14*(9/5)+32,"")</f>
        <v>71.599999999999994</v>
      </c>
      <c r="D22" s="42">
        <f t="shared" si="0"/>
        <v>18</v>
      </c>
      <c r="E22" s="42">
        <f t="shared" si="1"/>
        <v>0</v>
      </c>
      <c r="F22" s="43">
        <f>IF(ISBLANK([1]AUG!D14),"",[1]AUG!D14)</f>
        <v>0</v>
      </c>
      <c r="G22" s="44" t="str">
        <f>IF([1]AUG!J14="","",[1]AUG!J14)</f>
        <v>N</v>
      </c>
      <c r="H22" s="45">
        <f>IF(ISBLANK([1]AUG!E14),"",[1]AUG!E14)</f>
        <v>0</v>
      </c>
      <c r="I22" s="44">
        <f>IF(ISBLANK([1]AUG!F14),"",[1]AUG!F14)</f>
        <v>330</v>
      </c>
      <c r="J22" s="42">
        <f>IF(ISBLANK([1]AUG!G14),"",[1]AUG!G14)</f>
        <v>16</v>
      </c>
      <c r="K22" s="86" t="str">
        <f>IF(ISBLANK([1]AUG!H14),"",[1]AUG!H14)</f>
        <v/>
      </c>
      <c r="L22" s="87" t="str">
        <f>IF(ISBLANK([1]AUG!I14),"",[1]AUG!I14)</f>
        <v/>
      </c>
      <c r="N22" s="1">
        <f t="shared" si="2"/>
        <v>83</v>
      </c>
      <c r="O22" s="1">
        <f>IF((J22=O47),I22,0.04)</f>
        <v>0.04</v>
      </c>
      <c r="P22" s="1">
        <f t="shared" si="3"/>
        <v>1</v>
      </c>
      <c r="Q22" s="1" t="b">
        <f>ISNUMBER([1]AUG!B14)</f>
        <v>1</v>
      </c>
      <c r="R22" s="1" t="b">
        <f>ISNUMBER([1]AUG!C14)</f>
        <v>1</v>
      </c>
    </row>
    <row r="23" spans="1:18" ht="18" customHeight="1" thickBot="1" x14ac:dyDescent="0.3">
      <c r="A23" s="94">
        <v>12</v>
      </c>
      <c r="B23" s="46">
        <f>IF(Q23=1,[1]AUG!B15*(9/5)+32,IF([1]AUG!B15="","","M"))</f>
        <v>96.8</v>
      </c>
      <c r="C23" s="46">
        <f>IF(R23=1,[1]AUG!C15*(9/5)+32,"")</f>
        <v>69.800000000000011</v>
      </c>
      <c r="D23" s="46">
        <f t="shared" si="0"/>
        <v>18</v>
      </c>
      <c r="E23" s="46">
        <f t="shared" si="1"/>
        <v>0</v>
      </c>
      <c r="F23" s="53">
        <f>IF(ISBLANK([1]AUG!D15),"",[1]AUG!D15)</f>
        <v>0</v>
      </c>
      <c r="G23" s="54" t="str">
        <f>IF([1]AUG!J15="","",[1]AUG!J15)</f>
        <v>N</v>
      </c>
      <c r="H23" s="55">
        <f>IF(ISBLANK([1]AUG!E15),"",[1]AUG!E15)</f>
        <v>0</v>
      </c>
      <c r="I23" s="54">
        <f>IF(ISBLANK([1]AUG!F15),"",[1]AUG!F15)</f>
        <v>20</v>
      </c>
      <c r="J23" s="46">
        <f>IF(ISBLANK([1]AUG!G15),"",[1]AUG!G15)</f>
        <v>15</v>
      </c>
      <c r="K23" s="86" t="str">
        <f>IF(ISBLANK([1]AUG!H15),"",[1]AUG!H15)</f>
        <v/>
      </c>
      <c r="L23" s="87" t="str">
        <f>IF(ISBLANK([1]AUG!I15),"",[1]AUG!I15)</f>
        <v/>
      </c>
      <c r="N23" s="1">
        <f t="shared" si="2"/>
        <v>83</v>
      </c>
      <c r="O23" s="1">
        <f>IF((J23=O47),I23,0.04)</f>
        <v>0.04</v>
      </c>
      <c r="P23" s="1">
        <f t="shared" si="3"/>
        <v>1</v>
      </c>
      <c r="Q23" s="1" t="b">
        <f>ISNUMBER([1]AUG!B15)</f>
        <v>1</v>
      </c>
      <c r="R23" s="1" t="b">
        <f>ISNUMBER([1]AUG!C15)</f>
        <v>1</v>
      </c>
    </row>
    <row r="24" spans="1:18" ht="18" customHeight="1" thickBot="1" x14ac:dyDescent="0.3">
      <c r="A24" s="93">
        <v>13</v>
      </c>
      <c r="B24" s="42">
        <f>IF(Q24=1,[1]AUG!B16*(9/5)+32,IF([1]AUG!B16="","","M"))</f>
        <v>96.8</v>
      </c>
      <c r="C24" s="42">
        <f>IF(R24=1,[1]AUG!C16*(9/5)+32,"")</f>
        <v>71.599999999999994</v>
      </c>
      <c r="D24" s="42">
        <f t="shared" si="0"/>
        <v>19</v>
      </c>
      <c r="E24" s="42">
        <f t="shared" si="1"/>
        <v>0</v>
      </c>
      <c r="F24" s="43">
        <f>IF(ISBLANK([1]AUG!D16),"",[1]AUG!D16)</f>
        <v>0</v>
      </c>
      <c r="G24" s="44" t="str">
        <f>IF([1]AUG!J16="","",[1]AUG!J16)</f>
        <v>N</v>
      </c>
      <c r="H24" s="45">
        <f>IF(ISBLANK([1]AUG!E16),"",[1]AUG!E16)</f>
        <v>0</v>
      </c>
      <c r="I24" s="44">
        <f>IF(ISBLANK([1]AUG!F16),"",[1]AUG!F16)</f>
        <v>10</v>
      </c>
      <c r="J24" s="42">
        <f>IF(ISBLANK([1]AUG!G16),"",[1]AUG!G16)</f>
        <v>16</v>
      </c>
      <c r="K24" s="86" t="str">
        <f>IF(ISBLANK([1]AUG!H16),"",[1]AUG!H16)</f>
        <v/>
      </c>
      <c r="L24" s="87" t="str">
        <f>IF(ISBLANK([1]AUG!I16),"",[1]AUG!I16)</f>
        <v/>
      </c>
      <c r="N24" s="1">
        <f t="shared" si="2"/>
        <v>84</v>
      </c>
      <c r="O24" s="1">
        <f>IF((J24=O47),I24,0.04)</f>
        <v>0.04</v>
      </c>
      <c r="P24" s="1">
        <f t="shared" si="3"/>
        <v>1</v>
      </c>
      <c r="Q24" s="1" t="b">
        <f>ISNUMBER([1]AUG!B16)</f>
        <v>1</v>
      </c>
      <c r="R24" s="1" t="b">
        <f>ISNUMBER([1]AUG!C16)</f>
        <v>1</v>
      </c>
    </row>
    <row r="25" spans="1:18" ht="18" customHeight="1" thickBot="1" x14ac:dyDescent="0.3">
      <c r="A25" s="94">
        <v>14</v>
      </c>
      <c r="B25" s="46">
        <f>IF(Q25=1,[1]AUG!B17*(9/5)+32,IF([1]AUG!B17="","","M"))</f>
        <v>96.8</v>
      </c>
      <c r="C25" s="46">
        <f>IF(R25=1,[1]AUG!C17*(9/5)+32,"")</f>
        <v>71.599999999999994</v>
      </c>
      <c r="D25" s="46">
        <f t="shared" si="0"/>
        <v>19</v>
      </c>
      <c r="E25" s="46">
        <f t="shared" si="1"/>
        <v>0</v>
      </c>
      <c r="F25" s="53">
        <f>IF(ISBLANK([1]AUG!D17),"",[1]AUG!D17)</f>
        <v>0</v>
      </c>
      <c r="G25" s="54" t="str">
        <f>IF([1]AUG!J17="","",[1]AUG!J17)</f>
        <v>N</v>
      </c>
      <c r="H25" s="55">
        <f>IF(ISBLANK([1]AUG!E17),"",[1]AUG!E17)</f>
        <v>0</v>
      </c>
      <c r="I25" s="54">
        <f>IF(ISBLANK([1]AUG!F17),"",[1]AUG!F17)</f>
        <v>10</v>
      </c>
      <c r="J25" s="46">
        <f>IF(ISBLANK([1]AUG!G17),"",[1]AUG!G17)</f>
        <v>15</v>
      </c>
      <c r="K25" s="86" t="str">
        <f>IF(ISBLANK([1]AUG!H17),"",[1]AUG!H17)</f>
        <v/>
      </c>
      <c r="L25" s="87" t="str">
        <f>IF(ISBLANK([1]AUG!I17),"",[1]AUG!I17)</f>
        <v/>
      </c>
      <c r="N25" s="1">
        <f t="shared" si="2"/>
        <v>84</v>
      </c>
      <c r="O25" s="1">
        <f>IF((J25=O47),I25,0.04)</f>
        <v>0.04</v>
      </c>
      <c r="P25" s="1">
        <f t="shared" si="3"/>
        <v>1</v>
      </c>
      <c r="Q25" s="1" t="b">
        <f>ISNUMBER([1]AUG!B17)</f>
        <v>1</v>
      </c>
      <c r="R25" s="1" t="b">
        <f>ISNUMBER([1]AUG!C17)</f>
        <v>1</v>
      </c>
    </row>
    <row r="26" spans="1:18" ht="18" customHeight="1" thickBot="1" x14ac:dyDescent="0.3">
      <c r="A26" s="93">
        <v>15</v>
      </c>
      <c r="B26" s="42">
        <f>IF(Q26=1,[1]AUG!B18*(9/5)+32,IF([1]AUG!B18="","","M"))</f>
        <v>95</v>
      </c>
      <c r="C26" s="42">
        <f>IF(R26=1,[1]AUG!C18*(9/5)+32,"")</f>
        <v>75.2</v>
      </c>
      <c r="D26" s="42">
        <f t="shared" si="0"/>
        <v>20</v>
      </c>
      <c r="E26" s="42">
        <f t="shared" si="1"/>
        <v>0</v>
      </c>
      <c r="F26" s="43">
        <f>IF(ISBLANK([1]AUG!D18),"",[1]AUG!D18)</f>
        <v>0</v>
      </c>
      <c r="G26" s="44" t="str">
        <f>IF([1]AUG!J18="","",[1]AUG!J18)</f>
        <v>N</v>
      </c>
      <c r="H26" s="45">
        <f>IF(ISBLANK([1]AUG!E18),"",[1]AUG!E18)</f>
        <v>0</v>
      </c>
      <c r="I26" s="44">
        <f>IF(ISBLANK([1]AUG!F18),"",[1]AUG!F18)</f>
        <v>80</v>
      </c>
      <c r="J26" s="42">
        <f>IF(ISBLANK([1]AUG!G18),"",[1]AUG!G18)</f>
        <v>11</v>
      </c>
      <c r="K26" s="86" t="str">
        <f>IF(ISBLANK([1]AUG!H18),"",[1]AUG!H18)</f>
        <v/>
      </c>
      <c r="L26" s="87" t="str">
        <f>IF(ISBLANK([1]AUG!I18),"",[1]AUG!I18)</f>
        <v/>
      </c>
      <c r="N26" s="1">
        <f t="shared" si="2"/>
        <v>85</v>
      </c>
      <c r="O26" s="1">
        <f>IF((J26=O47),I26,0.04)</f>
        <v>0.04</v>
      </c>
      <c r="P26" s="1">
        <f t="shared" si="3"/>
        <v>1</v>
      </c>
      <c r="Q26" s="1" t="b">
        <f>ISNUMBER([1]AUG!B18)</f>
        <v>1</v>
      </c>
      <c r="R26" s="1" t="b">
        <f>ISNUMBER([1]AUG!C18)</f>
        <v>1</v>
      </c>
    </row>
    <row r="27" spans="1:18" ht="18" customHeight="1" thickBot="1" x14ac:dyDescent="0.3">
      <c r="A27" s="94">
        <v>16</v>
      </c>
      <c r="B27" s="46">
        <f>IF(Q27=1,[1]AUG!B19*(9/5)+32,IF([1]AUG!B19="","","M"))</f>
        <v>95</v>
      </c>
      <c r="C27" s="46">
        <f>IF(R27=1,[1]AUG!C19*(9/5)+32,"")</f>
        <v>73.400000000000006</v>
      </c>
      <c r="D27" s="46">
        <f t="shared" si="0"/>
        <v>19</v>
      </c>
      <c r="E27" s="46">
        <f t="shared" si="1"/>
        <v>0</v>
      </c>
      <c r="F27" s="53">
        <f>IF(ISBLANK([1]AUG!D19),"",[1]AUG!D19)</f>
        <v>0</v>
      </c>
      <c r="G27" s="54" t="str">
        <f>IF([1]AUG!J19="","",[1]AUG!J19)</f>
        <v>N</v>
      </c>
      <c r="H27" s="55">
        <f>IF(ISBLANK([1]AUG!E19),"",[1]AUG!E19)</f>
        <v>0</v>
      </c>
      <c r="I27" s="54">
        <f>IF(ISBLANK([1]AUG!F19),"",[1]AUG!F19)</f>
        <v>140</v>
      </c>
      <c r="J27" s="46">
        <f>IF(ISBLANK([1]AUG!G19),"",[1]AUG!G19)</f>
        <v>11</v>
      </c>
      <c r="K27" s="86" t="str">
        <f>IF(ISBLANK([1]AUG!H19),"",[1]AUG!H19)</f>
        <v/>
      </c>
      <c r="L27" s="87" t="str">
        <f>IF(ISBLANK([1]AUG!I19),"",[1]AUG!I19)</f>
        <v/>
      </c>
      <c r="N27" s="1">
        <f t="shared" si="2"/>
        <v>84</v>
      </c>
      <c r="O27" s="1">
        <f>IF((J27=O47),I27,0.04)</f>
        <v>0.04</v>
      </c>
      <c r="P27" s="1">
        <f t="shared" si="3"/>
        <v>1</v>
      </c>
      <c r="Q27" s="1" t="b">
        <f>ISNUMBER([1]AUG!B19)</f>
        <v>1</v>
      </c>
      <c r="R27" s="1" t="b">
        <f>ISNUMBER([1]AUG!C19)</f>
        <v>1</v>
      </c>
    </row>
    <row r="28" spans="1:18" ht="18" customHeight="1" thickBot="1" x14ac:dyDescent="0.3">
      <c r="A28" s="93">
        <v>17</v>
      </c>
      <c r="B28" s="42">
        <f>IF(Q28=1,[1]AUG!B20*(9/5)+32,IF([1]AUG!B20="","","M"))</f>
        <v>96.8</v>
      </c>
      <c r="C28" s="42">
        <f>IF(R28=1,[1]AUG!C20*(9/5)+32,"")</f>
        <v>71.599999999999994</v>
      </c>
      <c r="D28" s="42">
        <f t="shared" si="0"/>
        <v>19</v>
      </c>
      <c r="E28" s="42">
        <f t="shared" si="1"/>
        <v>0</v>
      </c>
      <c r="F28" s="43">
        <f>IF(ISBLANK([1]AUG!D20),"",[1]AUG!D20)</f>
        <v>0.01</v>
      </c>
      <c r="G28" s="44" t="str">
        <f>IF([1]AUG!J20="","",[1]AUG!J20)</f>
        <v>N</v>
      </c>
      <c r="H28" s="45">
        <f>IF(ISBLANK([1]AUG!E20),"",[1]AUG!E20)</f>
        <v>0</v>
      </c>
      <c r="I28" s="44">
        <f>IF(ISBLANK([1]AUG!F20),"",[1]AUG!F20)</f>
        <v>330</v>
      </c>
      <c r="J28" s="42">
        <f>IF(ISBLANK([1]AUG!G20),"",[1]AUG!G20)</f>
        <v>17</v>
      </c>
      <c r="K28" s="86" t="str">
        <f>IF(ISBLANK([1]AUG!H20),"",[1]AUG!H20)</f>
        <v/>
      </c>
      <c r="L28" s="87" t="str">
        <f>IF(ISBLANK([1]AUG!I20),"",[1]AUG!I20)</f>
        <v/>
      </c>
      <c r="N28" s="1">
        <f t="shared" si="2"/>
        <v>84</v>
      </c>
      <c r="O28" s="1">
        <f>IF((J28=O47),I28,0.04)</f>
        <v>0.04</v>
      </c>
      <c r="P28" s="1">
        <f t="shared" si="3"/>
        <v>1</v>
      </c>
      <c r="Q28" s="1" t="b">
        <f>ISNUMBER([1]AUG!B20)</f>
        <v>1</v>
      </c>
      <c r="R28" s="1" t="b">
        <f>ISNUMBER([1]AUG!C20)</f>
        <v>1</v>
      </c>
    </row>
    <row r="29" spans="1:18" ht="18" customHeight="1" thickBot="1" x14ac:dyDescent="0.3">
      <c r="A29" s="94">
        <v>18</v>
      </c>
      <c r="B29" s="46">
        <f>IF(Q29=1,[1]AUG!B21*(9/5)+32,IF([1]AUG!B21="","","M"))</f>
        <v>100.4</v>
      </c>
      <c r="C29" s="46">
        <f>IF(R29=1,[1]AUG!C21*(9/5)+32,"")</f>
        <v>71.599999999999994</v>
      </c>
      <c r="D29" s="46">
        <f t="shared" si="0"/>
        <v>21</v>
      </c>
      <c r="E29" s="46">
        <f t="shared" si="1"/>
        <v>0</v>
      </c>
      <c r="F29" s="53">
        <f>IF(ISBLANK([1]AUG!D21),"",[1]AUG!D21)</f>
        <v>0.38</v>
      </c>
      <c r="G29" s="54" t="str">
        <f>IF([1]AUG!J21="","",[1]AUG!J21)</f>
        <v>Y</v>
      </c>
      <c r="H29" s="55">
        <f>IF(ISBLANK([1]AUG!E21),"",[1]AUG!E21)</f>
        <v>0</v>
      </c>
      <c r="I29" s="54">
        <f>IF(ISBLANK([1]AUG!F21),"",[1]AUG!F21)</f>
        <v>10</v>
      </c>
      <c r="J29" s="46">
        <f>IF(ISBLANK([1]AUG!G21),"",[1]AUG!G21)</f>
        <v>28</v>
      </c>
      <c r="K29" s="86" t="str">
        <f>IF(ISBLANK([1]AUG!H21),"",[1]AUG!H21)</f>
        <v/>
      </c>
      <c r="L29" s="87" t="str">
        <f>IF(ISBLANK([1]AUG!I21),"",[1]AUG!I21)</f>
        <v/>
      </c>
      <c r="N29" s="1">
        <f t="shared" si="2"/>
        <v>86</v>
      </c>
      <c r="O29" s="1">
        <f>IF((J29=O47),I29,0.04)</f>
        <v>10</v>
      </c>
      <c r="P29" s="1">
        <f t="shared" si="3"/>
        <v>1</v>
      </c>
      <c r="Q29" s="1" t="b">
        <f>ISNUMBER([1]AUG!B21)</f>
        <v>1</v>
      </c>
      <c r="R29" s="1" t="b">
        <f>ISNUMBER([1]AUG!C21)</f>
        <v>1</v>
      </c>
    </row>
    <row r="30" spans="1:18" ht="18" customHeight="1" thickBot="1" x14ac:dyDescent="0.3">
      <c r="A30" s="93">
        <v>19</v>
      </c>
      <c r="B30" s="42">
        <f>IF(Q30=1,[1]AUG!B22*(9/5)+32,IF([1]AUG!B22="","","M"))</f>
        <v>93.2</v>
      </c>
      <c r="C30" s="42">
        <f>IF(R30=1,[1]AUG!C22*(9/5)+32,"")</f>
        <v>73.400000000000006</v>
      </c>
      <c r="D30" s="42">
        <f t="shared" si="0"/>
        <v>18</v>
      </c>
      <c r="E30" s="42">
        <f t="shared" si="1"/>
        <v>0</v>
      </c>
      <c r="F30" s="43">
        <f>IF(ISBLANK([1]AUG!D22),"",[1]AUG!D22)</f>
        <v>0.01</v>
      </c>
      <c r="G30" s="44" t="str">
        <f>IF([1]AUG!J22="","",[1]AUG!J22)</f>
        <v>N</v>
      </c>
      <c r="H30" s="45">
        <f>IF(ISBLANK([1]AUG!E22),"",[1]AUG!E22)</f>
        <v>0</v>
      </c>
      <c r="I30" s="44">
        <f>IF(ISBLANK([1]AUG!F22),"",[1]AUG!F22)</f>
        <v>320</v>
      </c>
      <c r="J30" s="42">
        <f>IF(ISBLANK([1]AUG!G22),"",[1]AUG!G22)</f>
        <v>16</v>
      </c>
      <c r="K30" s="86" t="str">
        <f>IF(ISBLANK([1]AUG!H22),"",[1]AUG!H22)</f>
        <v/>
      </c>
      <c r="L30" s="87" t="str">
        <f>IF(ISBLANK([1]AUG!I22),"",[1]AUG!I22)</f>
        <v/>
      </c>
      <c r="N30" s="1">
        <f t="shared" si="2"/>
        <v>83</v>
      </c>
      <c r="O30" s="1">
        <f>IF((J30=O47),I30,0.04)</f>
        <v>0.04</v>
      </c>
      <c r="P30" s="1">
        <f t="shared" si="3"/>
        <v>1</v>
      </c>
      <c r="Q30" s="1" t="b">
        <f>ISNUMBER([1]AUG!B22)</f>
        <v>1</v>
      </c>
      <c r="R30" s="1" t="b">
        <f>ISNUMBER([1]AUG!C22)</f>
        <v>1</v>
      </c>
    </row>
    <row r="31" spans="1:18" ht="18" customHeight="1" thickBot="1" x14ac:dyDescent="0.3">
      <c r="A31" s="94">
        <v>20</v>
      </c>
      <c r="B31" s="46">
        <f>IF(Q31=1,[1]AUG!B23*(9/5)+32,IF([1]AUG!B23="","","M"))</f>
        <v>93.2</v>
      </c>
      <c r="C31" s="46">
        <f>IF(R31=1,[1]AUG!C23*(9/5)+32,"")</f>
        <v>69.800000000000011</v>
      </c>
      <c r="D31" s="46">
        <f t="shared" si="0"/>
        <v>17</v>
      </c>
      <c r="E31" s="46">
        <f t="shared" si="1"/>
        <v>0</v>
      </c>
      <c r="F31" s="53">
        <f>IF(ISBLANK([1]AUG!D23),"",[1]AUG!D23)</f>
        <v>0</v>
      </c>
      <c r="G31" s="54" t="str">
        <f>IF([1]AUG!J23="","",[1]AUG!J23)</f>
        <v>N</v>
      </c>
      <c r="H31" s="55">
        <f>IF(ISBLANK([1]AUG!E23),"",[1]AUG!E23)</f>
        <v>0</v>
      </c>
      <c r="I31" s="54">
        <f>IF(ISBLANK([1]AUG!F23),"",[1]AUG!F23)</f>
        <v>330</v>
      </c>
      <c r="J31" s="46">
        <f>IF(ISBLANK([1]AUG!G23),"",[1]AUG!G23)</f>
        <v>14</v>
      </c>
      <c r="K31" s="86" t="str">
        <f>IF(ISBLANK([1]AUG!H23),"",[1]AUG!H23)</f>
        <v/>
      </c>
      <c r="L31" s="87" t="str">
        <f>IF(ISBLANK([1]AUG!I23),"",[1]AUG!I23)</f>
        <v/>
      </c>
      <c r="N31" s="1">
        <f t="shared" si="2"/>
        <v>82</v>
      </c>
      <c r="O31" s="1">
        <f>IF((J31=O47),I31,0.04)</f>
        <v>0.04</v>
      </c>
      <c r="P31" s="1">
        <f t="shared" si="3"/>
        <v>1</v>
      </c>
      <c r="Q31" s="1" t="b">
        <f>ISNUMBER([1]AUG!B23)</f>
        <v>1</v>
      </c>
      <c r="R31" s="1" t="b">
        <f>ISNUMBER([1]AUG!C23)</f>
        <v>1</v>
      </c>
    </row>
    <row r="32" spans="1:18" ht="18" customHeight="1" thickBot="1" x14ac:dyDescent="0.3">
      <c r="A32" s="93">
        <v>21</v>
      </c>
      <c r="B32" s="42">
        <f>IF(Q32=1,[1]AUG!B24*(9/5)+32,IF([1]AUG!B24="","","M"))</f>
        <v>93.2</v>
      </c>
      <c r="C32" s="42">
        <f>IF(R32=1,[1]AUG!C24*(9/5)+32,"")</f>
        <v>71.599999999999994</v>
      </c>
      <c r="D32" s="42">
        <f t="shared" si="0"/>
        <v>17</v>
      </c>
      <c r="E32" s="42">
        <f t="shared" si="1"/>
        <v>0</v>
      </c>
      <c r="F32" s="43">
        <f>IF(ISBLANK([1]AUG!D24),"",[1]AUG!D24)</f>
        <v>0.35</v>
      </c>
      <c r="G32" s="44" t="str">
        <f>IF([1]AUG!J24="","",[1]AUG!J24)</f>
        <v>N</v>
      </c>
      <c r="H32" s="45">
        <f>IF(ISBLANK([1]AUG!E24),"",[1]AUG!E24)</f>
        <v>0</v>
      </c>
      <c r="I32" s="44">
        <f>IF(ISBLANK([1]AUG!F24),"",[1]AUG!F24)</f>
        <v>10</v>
      </c>
      <c r="J32" s="42">
        <f>IF(ISBLANK([1]AUG!G24),"",[1]AUG!G24)</f>
        <v>19</v>
      </c>
      <c r="K32" s="86" t="str">
        <f>IF(ISBLANK([1]AUG!H24),"",[1]AUG!H24)</f>
        <v/>
      </c>
      <c r="L32" s="87" t="str">
        <f>IF(ISBLANK([1]AUG!I24),"",[1]AUG!I24)</f>
        <v/>
      </c>
      <c r="N32" s="1">
        <f t="shared" si="2"/>
        <v>82</v>
      </c>
      <c r="O32" s="1">
        <f>IF((J32=O47),I32,0.04)</f>
        <v>0.04</v>
      </c>
      <c r="P32" s="1">
        <f t="shared" si="3"/>
        <v>1</v>
      </c>
      <c r="Q32" s="1" t="b">
        <f>ISNUMBER([1]AUG!B24)</f>
        <v>1</v>
      </c>
      <c r="R32" s="1" t="b">
        <f>ISNUMBER([1]AUG!C24)</f>
        <v>1</v>
      </c>
    </row>
    <row r="33" spans="1:18" ht="18" customHeight="1" thickBot="1" x14ac:dyDescent="0.3">
      <c r="A33" s="94">
        <v>22</v>
      </c>
      <c r="B33" s="46">
        <f>IF(Q33=1,[1]AUG!B25*(9/5)+32,IF([1]AUG!B25="","","M"))</f>
        <v>89.6</v>
      </c>
      <c r="C33" s="46">
        <f>IF(R33=1,[1]AUG!C25*(9/5)+32,"")</f>
        <v>73.400000000000006</v>
      </c>
      <c r="D33" s="46">
        <f t="shared" si="0"/>
        <v>17</v>
      </c>
      <c r="E33" s="46">
        <f t="shared" si="1"/>
        <v>0</v>
      </c>
      <c r="F33" s="53">
        <f>IF(ISBLANK([1]AUG!D25),"",[1]AUG!D25)</f>
        <v>0.24</v>
      </c>
      <c r="G33" s="54" t="str">
        <f>IF([1]AUG!J25="","",[1]AUG!J25)</f>
        <v>N</v>
      </c>
      <c r="H33" s="55">
        <f>IF(ISBLANK([1]AUG!E25),"",[1]AUG!E25)</f>
        <v>0</v>
      </c>
      <c r="I33" s="54">
        <f>IF(ISBLANK([1]AUG!F25),"",[1]AUG!F25)</f>
        <v>80</v>
      </c>
      <c r="J33" s="46">
        <f>IF(ISBLANK([1]AUG!G25),"",[1]AUG!G25)</f>
        <v>24</v>
      </c>
      <c r="K33" s="86" t="str">
        <f>IF(ISBLANK([1]AUG!H25),"",[1]AUG!H25)</f>
        <v/>
      </c>
      <c r="L33" s="87" t="str">
        <f>IF(ISBLANK([1]AUG!I25),"",[1]AUG!I25)</f>
        <v/>
      </c>
      <c r="N33" s="1">
        <f t="shared" si="2"/>
        <v>82</v>
      </c>
      <c r="O33" s="1">
        <f>IF((J33=O47),I33,0.04)</f>
        <v>0.04</v>
      </c>
      <c r="P33" s="1">
        <f t="shared" si="3"/>
        <v>1</v>
      </c>
      <c r="Q33" s="1" t="b">
        <f>ISNUMBER([1]AUG!B25)</f>
        <v>1</v>
      </c>
      <c r="R33" s="1" t="b">
        <f>ISNUMBER([1]AUG!C25)</f>
        <v>1</v>
      </c>
    </row>
    <row r="34" spans="1:18" ht="18" customHeight="1" thickBot="1" x14ac:dyDescent="0.3">
      <c r="A34" s="93">
        <v>23</v>
      </c>
      <c r="B34" s="42">
        <f>IF(Q34=1,[1]AUG!B26*(9/5)+32,IF([1]AUG!B26="","","M"))</f>
        <v>87.800000000000011</v>
      </c>
      <c r="C34" s="42">
        <f>IF(R34=1,[1]AUG!C26*(9/5)+32,"")</f>
        <v>69.800000000000011</v>
      </c>
      <c r="D34" s="42">
        <f t="shared" si="0"/>
        <v>14</v>
      </c>
      <c r="E34" s="42">
        <f t="shared" si="1"/>
        <v>0</v>
      </c>
      <c r="F34" s="43">
        <f>IF(ISBLANK([1]AUG!D26),"",[1]AUG!D26)</f>
        <v>0</v>
      </c>
      <c r="G34" s="44" t="str">
        <f>IF([1]AUG!J26="","",[1]AUG!J26)</f>
        <v>N</v>
      </c>
      <c r="H34" s="45">
        <f>IF(ISBLANK([1]AUG!E26),"",[1]AUG!E26)</f>
        <v>0</v>
      </c>
      <c r="I34" s="44">
        <f>IF(ISBLANK([1]AUG!F26),"",[1]AUG!F26)</f>
        <v>70</v>
      </c>
      <c r="J34" s="42">
        <f>IF(ISBLANK([1]AUG!G26),"",[1]AUG!G26)</f>
        <v>20</v>
      </c>
      <c r="K34" s="86" t="str">
        <f>IF(ISBLANK([1]AUG!H26),"",[1]AUG!H26)</f>
        <v/>
      </c>
      <c r="L34" s="87" t="str">
        <f>IF(ISBLANK([1]AUG!I26),"",[1]AUG!I26)</f>
        <v/>
      </c>
      <c r="N34" s="1">
        <f t="shared" si="2"/>
        <v>79</v>
      </c>
      <c r="O34" s="1">
        <f>IF((J34=O47),I34,0.04)</f>
        <v>0.04</v>
      </c>
      <c r="P34" s="1">
        <f t="shared" si="3"/>
        <v>1</v>
      </c>
      <c r="Q34" s="1" t="b">
        <f>ISNUMBER([1]AUG!B26)</f>
        <v>1</v>
      </c>
      <c r="R34" s="1" t="b">
        <f>ISNUMBER([1]AUG!C26)</f>
        <v>1</v>
      </c>
    </row>
    <row r="35" spans="1:18" ht="18" customHeight="1" thickBot="1" x14ac:dyDescent="0.3">
      <c r="A35" s="94">
        <v>24</v>
      </c>
      <c r="B35" s="46">
        <f>IF(Q35=1,[1]AUG!B27*(9/5)+32,IF([1]AUG!B27="","","M"))</f>
        <v>89.6</v>
      </c>
      <c r="C35" s="46">
        <f>IF(R35=1,[1]AUG!C27*(9/5)+32,"")</f>
        <v>71.599999999999994</v>
      </c>
      <c r="D35" s="46">
        <f t="shared" si="0"/>
        <v>16</v>
      </c>
      <c r="E35" s="46">
        <f t="shared" si="1"/>
        <v>0</v>
      </c>
      <c r="F35" s="53">
        <f>IF(ISBLANK([1]AUG!D27),"",[1]AUG!D27)</f>
        <v>0</v>
      </c>
      <c r="G35" s="54" t="str">
        <f>IF([1]AUG!J27="","",[1]AUG!J27)</f>
        <v>N</v>
      </c>
      <c r="H35" s="55">
        <f>IF(ISBLANK([1]AUG!E27),"",[1]AUG!E27)</f>
        <v>0</v>
      </c>
      <c r="I35" s="54">
        <f>IF(ISBLANK([1]AUG!F27),"",[1]AUG!F27)</f>
        <v>90</v>
      </c>
      <c r="J35" s="46">
        <f>IF(ISBLANK([1]AUG!G27),"",[1]AUG!G27)</f>
        <v>17</v>
      </c>
      <c r="K35" s="86" t="str">
        <f>IF(ISBLANK([1]AUG!H27),"",[1]AUG!H27)</f>
        <v/>
      </c>
      <c r="L35" s="87" t="str">
        <f>IF(ISBLANK([1]AUG!I27),"",[1]AUG!I27)</f>
        <v/>
      </c>
      <c r="N35" s="1">
        <f t="shared" si="2"/>
        <v>81</v>
      </c>
      <c r="O35" s="1">
        <f>IF((J35=O47),I35,0.04)</f>
        <v>0.04</v>
      </c>
      <c r="P35" s="1">
        <f t="shared" si="3"/>
        <v>1</v>
      </c>
      <c r="Q35" s="1" t="b">
        <f>ISNUMBER([1]AUG!B27)</f>
        <v>1</v>
      </c>
      <c r="R35" s="1" t="b">
        <f>ISNUMBER([1]AUG!C27)</f>
        <v>1</v>
      </c>
    </row>
    <row r="36" spans="1:18" ht="18" customHeight="1" thickBot="1" x14ac:dyDescent="0.3">
      <c r="A36" s="93">
        <v>25</v>
      </c>
      <c r="B36" s="42">
        <f>IF(Q36=1,[1]AUG!B28*(9/5)+32,IF([1]AUG!B28="","","M"))</f>
        <v>93.2</v>
      </c>
      <c r="C36" s="42">
        <f>IF(R36=1,[1]AUG!C28*(9/5)+32,"")</f>
        <v>71.599999999999994</v>
      </c>
      <c r="D36" s="42">
        <f t="shared" si="0"/>
        <v>17</v>
      </c>
      <c r="E36" s="42">
        <f t="shared" si="1"/>
        <v>0</v>
      </c>
      <c r="F36" s="43">
        <f>IF(ISBLANK([1]AUG!D28),"",[1]AUG!D28)</f>
        <v>0</v>
      </c>
      <c r="G36" s="44" t="str">
        <f>IF([1]AUG!J28="","",[1]AUG!J28)</f>
        <v>N</v>
      </c>
      <c r="H36" s="45">
        <f>IF(ISBLANK([1]AUG!E28),"",[1]AUG!E28)</f>
        <v>0</v>
      </c>
      <c r="I36" s="44">
        <f>IF(ISBLANK([1]AUG!F28),"",[1]AUG!F28)</f>
        <v>40</v>
      </c>
      <c r="J36" s="42">
        <f>IF(ISBLANK([1]AUG!G28),"",[1]AUG!G28)</f>
        <v>17</v>
      </c>
      <c r="K36" s="86" t="str">
        <f>IF(ISBLANK([1]AUG!H28),"",[1]AUG!H28)</f>
        <v/>
      </c>
      <c r="L36" s="87" t="str">
        <f>IF(ISBLANK([1]AUG!I28),"",[1]AUG!I28)</f>
        <v/>
      </c>
      <c r="N36" s="1">
        <f t="shared" si="2"/>
        <v>82</v>
      </c>
      <c r="O36" s="1">
        <f>IF((J36=O47),I36,0.04)</f>
        <v>0.04</v>
      </c>
      <c r="P36" s="1">
        <f t="shared" si="3"/>
        <v>1</v>
      </c>
      <c r="Q36" s="1" t="b">
        <f>ISNUMBER([1]AUG!B28)</f>
        <v>1</v>
      </c>
      <c r="R36" s="1" t="b">
        <f>ISNUMBER([1]AUG!C28)</f>
        <v>1</v>
      </c>
    </row>
    <row r="37" spans="1:18" ht="18" customHeight="1" thickBot="1" x14ac:dyDescent="0.3">
      <c r="A37" s="94">
        <v>26</v>
      </c>
      <c r="B37" s="46">
        <f>IF(Q37=1,[1]AUG!B29*(9/5)+32,IF([1]AUG!B29="","","M"))</f>
        <v>95</v>
      </c>
      <c r="C37" s="46">
        <f>IF(R37=1,[1]AUG!C29*(9/5)+32,"")</f>
        <v>71.599999999999994</v>
      </c>
      <c r="D37" s="46">
        <f t="shared" si="0"/>
        <v>18</v>
      </c>
      <c r="E37" s="46">
        <f t="shared" si="1"/>
        <v>0</v>
      </c>
      <c r="F37" s="53">
        <f>IF(ISBLANK([1]AUG!D29),"",[1]AUG!D29)</f>
        <v>0</v>
      </c>
      <c r="G37" s="54" t="str">
        <f>IF([1]AUG!J29="","",[1]AUG!J29)</f>
        <v>N</v>
      </c>
      <c r="H37" s="55">
        <f>IF(ISBLANK([1]AUG!E29),"",[1]AUG!E29)</f>
        <v>0</v>
      </c>
      <c r="I37" s="54">
        <f>IF(ISBLANK([1]AUG!F29),"",[1]AUG!F29)</f>
        <v>50</v>
      </c>
      <c r="J37" s="46">
        <f>IF(ISBLANK([1]AUG!G29),"",[1]AUG!G29)</f>
        <v>12</v>
      </c>
      <c r="K37" s="86" t="str">
        <f>IF(ISBLANK([1]AUG!H29),"",[1]AUG!H29)</f>
        <v/>
      </c>
      <c r="L37" s="87" t="str">
        <f>IF(ISBLANK([1]AUG!I29),"",[1]AUG!I29)</f>
        <v/>
      </c>
      <c r="N37" s="1">
        <f t="shared" si="2"/>
        <v>83</v>
      </c>
      <c r="O37" s="1">
        <f>IF((J37=O47),I37,0.04)</f>
        <v>0.04</v>
      </c>
      <c r="P37" s="1">
        <f t="shared" si="3"/>
        <v>1</v>
      </c>
      <c r="Q37" s="1" t="b">
        <f>ISNUMBER([1]AUG!B29)</f>
        <v>1</v>
      </c>
      <c r="R37" s="1" t="b">
        <f>ISNUMBER([1]AUG!C29)</f>
        <v>1</v>
      </c>
    </row>
    <row r="38" spans="1:18" ht="18" customHeight="1" thickBot="1" x14ac:dyDescent="0.3">
      <c r="A38" s="93">
        <v>27</v>
      </c>
      <c r="B38" s="42">
        <f>IF(Q38=1,[1]AUG!B30*(9/5)+32,IF([1]AUG!B30="","","M"))</f>
        <v>95</v>
      </c>
      <c r="C38" s="42">
        <f>IF(R38=1,[1]AUG!C30*(9/5)+32,"")</f>
        <v>73.400000000000006</v>
      </c>
      <c r="D38" s="42">
        <f t="shared" si="0"/>
        <v>19</v>
      </c>
      <c r="E38" s="42">
        <f t="shared" si="1"/>
        <v>0</v>
      </c>
      <c r="F38" s="43">
        <f>IF(ISBLANK([1]AUG!D30),"",[1]AUG!D30)</f>
        <v>0.04</v>
      </c>
      <c r="G38" s="44" t="str">
        <f>IF([1]AUG!J30="","",[1]AUG!J30)</f>
        <v>N</v>
      </c>
      <c r="H38" s="45">
        <f>IF(ISBLANK([1]AUG!E30),"",[1]AUG!E30)</f>
        <v>0</v>
      </c>
      <c r="I38" s="44">
        <f>IF(ISBLANK([1]AUG!F30),"",[1]AUG!F30)</f>
        <v>200</v>
      </c>
      <c r="J38" s="42">
        <f>IF(ISBLANK([1]AUG!G30),"",[1]AUG!G30)</f>
        <v>15</v>
      </c>
      <c r="K38" s="86" t="str">
        <f>IF(ISBLANK([1]AUG!H30),"",[1]AUG!H30)</f>
        <v/>
      </c>
      <c r="L38" s="87" t="str">
        <f>IF(ISBLANK([1]AUG!I30),"",[1]AUG!I30)</f>
        <v/>
      </c>
      <c r="N38" s="1">
        <f t="shared" si="2"/>
        <v>84</v>
      </c>
      <c r="O38" s="1">
        <f>IF((J38=O47),I38,0.04)</f>
        <v>0.04</v>
      </c>
      <c r="P38" s="1">
        <f t="shared" si="3"/>
        <v>1</v>
      </c>
      <c r="Q38" s="1" t="b">
        <f>ISNUMBER([1]AUG!B30)</f>
        <v>1</v>
      </c>
      <c r="R38" s="1" t="b">
        <f>ISNUMBER([1]AUG!C30)</f>
        <v>1</v>
      </c>
    </row>
    <row r="39" spans="1:18" ht="18" customHeight="1" thickBot="1" x14ac:dyDescent="0.3">
      <c r="A39" s="94">
        <v>28</v>
      </c>
      <c r="B39" s="46">
        <f>IF(Q39=1,[1]AUG!B31*(9/5)+32,IF([1]AUG!B31="","","M"))</f>
        <v>96.8</v>
      </c>
      <c r="C39" s="46">
        <f>IF(R39=1,[1]AUG!C31*(9/5)+32,"")</f>
        <v>73.400000000000006</v>
      </c>
      <c r="D39" s="46">
        <f t="shared" si="0"/>
        <v>20</v>
      </c>
      <c r="E39" s="46">
        <f t="shared" si="1"/>
        <v>0</v>
      </c>
      <c r="F39" s="53">
        <f>IF(ISBLANK([1]AUG!D31),"",[1]AUG!D31)</f>
        <v>0</v>
      </c>
      <c r="G39" s="54" t="str">
        <f>IF([1]AUG!J31="","",[1]AUG!J31)</f>
        <v>N</v>
      </c>
      <c r="H39" s="55">
        <f>IF(ISBLANK([1]AUG!E31),"",[1]AUG!E31)</f>
        <v>0</v>
      </c>
      <c r="I39" s="54">
        <f>IF(ISBLANK([1]AUG!F31),"",[1]AUG!F31)</f>
        <v>230</v>
      </c>
      <c r="J39" s="46">
        <f>IF(ISBLANK([1]AUG!G31),"",[1]AUG!G31)</f>
        <v>18</v>
      </c>
      <c r="K39" s="86" t="str">
        <f>IF(ISBLANK([1]AUG!H31),"",[1]AUG!H31)</f>
        <v/>
      </c>
      <c r="L39" s="87" t="str">
        <f>IF(ISBLANK([1]AUG!I31),"",[1]AUG!I31)</f>
        <v/>
      </c>
      <c r="N39" s="1">
        <f t="shared" si="2"/>
        <v>85</v>
      </c>
      <c r="O39" s="1">
        <f>IF((J39=O47),I39,0.04)</f>
        <v>0.04</v>
      </c>
      <c r="P39" s="1">
        <f t="shared" si="3"/>
        <v>1</v>
      </c>
      <c r="Q39" s="1" t="b">
        <f>ISNUMBER([1]AUG!B31)</f>
        <v>1</v>
      </c>
      <c r="R39" s="1" t="b">
        <f>ISNUMBER([1]AUG!C31)</f>
        <v>1</v>
      </c>
    </row>
    <row r="40" spans="1:18" ht="18" customHeight="1" thickBot="1" x14ac:dyDescent="0.3">
      <c r="A40" s="93">
        <v>29</v>
      </c>
      <c r="B40" s="42">
        <f>IF(Q40=1,[1]AUG!B32*(9/5)+32,IF([1]AUG!B32="","","M"))</f>
        <v>96.8</v>
      </c>
      <c r="C40" s="42">
        <f>IF(R40=1,[1]AUG!C32*(9/5)+32,"")</f>
        <v>73.400000000000006</v>
      </c>
      <c r="D40" s="42">
        <f t="shared" si="0"/>
        <v>20</v>
      </c>
      <c r="E40" s="42">
        <f t="shared" si="1"/>
        <v>0</v>
      </c>
      <c r="F40" s="43">
        <f>IF(ISBLANK([1]AUG!D32),"",[1]AUG!D32)</f>
        <v>0</v>
      </c>
      <c r="G40" s="44" t="str">
        <f>IF([1]AUG!J32="","",[1]AUG!J32)</f>
        <v>N</v>
      </c>
      <c r="H40" s="45">
        <f>IF(ISBLANK([1]AUG!E32),"",[1]AUG!E32)</f>
        <v>0</v>
      </c>
      <c r="I40" s="44">
        <f>IF(ISBLANK([1]AUG!F32),"",[1]AUG!F32)</f>
        <v>190</v>
      </c>
      <c r="J40" s="42">
        <f>IF(ISBLANK([1]AUG!G32),"",[1]AUG!G32)</f>
        <v>14</v>
      </c>
      <c r="K40" s="86" t="str">
        <f>IF(ISBLANK([1]AUG!H32),"",[1]AUG!H32)</f>
        <v/>
      </c>
      <c r="L40" s="87" t="str">
        <f>IF(ISBLANK([1]AUG!I32),"",[1]AUG!I32)</f>
        <v/>
      </c>
      <c r="N40" s="1">
        <f t="shared" si="2"/>
        <v>85</v>
      </c>
      <c r="O40" s="1">
        <f>IF((J40=O47),I40,0.04)</f>
        <v>0.04</v>
      </c>
      <c r="P40" s="1">
        <f t="shared" si="3"/>
        <v>1</v>
      </c>
      <c r="Q40" s="1" t="b">
        <f>ISNUMBER([1]AUG!B32)</f>
        <v>1</v>
      </c>
      <c r="R40" s="1" t="b">
        <f>ISNUMBER([1]AUG!C32)</f>
        <v>1</v>
      </c>
    </row>
    <row r="41" spans="1:18" ht="18" customHeight="1" thickBot="1" x14ac:dyDescent="0.3">
      <c r="A41" s="94">
        <v>30</v>
      </c>
      <c r="B41" s="46">
        <f>IF(Q41=1,[1]AUG!B33*(9/5)+32,IF([1]AUG!B33="","","M"))</f>
        <v>96.8</v>
      </c>
      <c r="C41" s="46">
        <f>IF(R41=1,[1]AUG!C33*(9/5)+32,"")</f>
        <v>73.400000000000006</v>
      </c>
      <c r="D41" s="46">
        <f t="shared" si="0"/>
        <v>20</v>
      </c>
      <c r="E41" s="46">
        <f t="shared" si="1"/>
        <v>0</v>
      </c>
      <c r="F41" s="53">
        <f>IF(ISBLANK([1]AUG!D33),"",[1]AUG!D33)</f>
        <v>0</v>
      </c>
      <c r="G41" s="54" t="str">
        <f>IF([1]AUG!J33="","",[1]AUG!J33)</f>
        <v>N</v>
      </c>
      <c r="H41" s="55">
        <f>IF(ISBLANK([1]AUG!E33),"",[1]AUG!E33)</f>
        <v>0</v>
      </c>
      <c r="I41" s="54">
        <f>IF(ISBLANK([1]AUG!F33),"",[1]AUG!F33)</f>
        <v>170</v>
      </c>
      <c r="J41" s="46">
        <f>IF(ISBLANK([1]AUG!G33),"",[1]AUG!G33)</f>
        <v>14</v>
      </c>
      <c r="K41" s="86" t="str">
        <f>IF(ISBLANK([1]AUG!H33),"",[1]AUG!H33)</f>
        <v/>
      </c>
      <c r="L41" s="87" t="str">
        <f>IF(ISBLANK([1]AUG!I33),"",[1]AUG!I33)</f>
        <v/>
      </c>
      <c r="N41" s="1">
        <f t="shared" si="2"/>
        <v>85</v>
      </c>
      <c r="O41" s="1">
        <f>IF((J41=O47),I41,0.04)</f>
        <v>0.04</v>
      </c>
      <c r="P41" s="1">
        <f t="shared" si="3"/>
        <v>1</v>
      </c>
      <c r="Q41" s="1" t="b">
        <f>ISNUMBER([1]AUG!B33)</f>
        <v>1</v>
      </c>
      <c r="R41" s="1" t="b">
        <f>ISNUMBER([1]AUG!C33)</f>
        <v>1</v>
      </c>
    </row>
    <row r="42" spans="1:18" ht="18" customHeight="1" thickBot="1" x14ac:dyDescent="0.3">
      <c r="A42" s="93">
        <v>31</v>
      </c>
      <c r="B42" s="42">
        <f>IF(Q42=1,[1]AUG!B34*(9/5)+32,IF([1]AUG!B34="","","M"))</f>
        <v>96.8</v>
      </c>
      <c r="C42" s="42">
        <f>IF(R42=1,[1]AUG!C34*(9/5)+32,"")</f>
        <v>71.599999999999994</v>
      </c>
      <c r="D42" s="42">
        <f t="shared" si="0"/>
        <v>19</v>
      </c>
      <c r="E42" s="42">
        <f t="shared" si="1"/>
        <v>0</v>
      </c>
      <c r="F42" s="43">
        <f>IF(ISBLANK([1]AUG!D34),"",[1]AUG!D34)</f>
        <v>0</v>
      </c>
      <c r="G42" s="44" t="str">
        <f>IF([1]AUG!J34="","",[1]AUG!J34)</f>
        <v>N</v>
      </c>
      <c r="H42" s="45">
        <f>IF(ISBLANK([1]AUG!E34),"",[1]AUG!E34)</f>
        <v>0</v>
      </c>
      <c r="I42" s="44">
        <f>IF(ISBLANK([1]AUG!F34),"",[1]AUG!F34)</f>
        <v>120</v>
      </c>
      <c r="J42" s="42">
        <f>IF(ISBLANK([1]AUG!G34),"",[1]AUG!G34)</f>
        <v>13</v>
      </c>
      <c r="K42" s="86" t="str">
        <f>IF(ISBLANK([1]AUG!H34),"",[1]AUG!H34)</f>
        <v/>
      </c>
      <c r="L42" s="87" t="str">
        <f>IF(ISBLANK([1]AUG!I34),"",[1]AUG!I34)</f>
        <v/>
      </c>
      <c r="N42" s="1">
        <f t="shared" si="2"/>
        <v>84</v>
      </c>
      <c r="O42" s="1">
        <f>IF((J42=O47),I42,0.04)</f>
        <v>0.04</v>
      </c>
      <c r="P42" s="1">
        <f t="shared" si="3"/>
        <v>1</v>
      </c>
      <c r="Q42" s="1" t="b">
        <f>ISNUMBER([1]AUG!B34)</f>
        <v>1</v>
      </c>
      <c r="R42" s="1" t="b">
        <f>ISNUMBER([1]AUG!C34)</f>
        <v>1</v>
      </c>
    </row>
    <row r="43" spans="1:18" ht="18" customHeight="1" thickBot="1" x14ac:dyDescent="0.25">
      <c r="A43" s="95"/>
      <c r="B43" s="96" t="s">
        <v>28</v>
      </c>
      <c r="C43" s="96"/>
      <c r="D43" s="96"/>
      <c r="E43" s="96"/>
      <c r="F43" s="96"/>
      <c r="G43" s="96"/>
      <c r="H43" s="96"/>
      <c r="I43" s="96" t="s">
        <v>28</v>
      </c>
      <c r="J43" s="96"/>
      <c r="K43" s="86"/>
      <c r="L43" s="86"/>
    </row>
    <row r="44" spans="1:18" ht="18" customHeight="1" x14ac:dyDescent="0.2">
      <c r="A44" s="5"/>
      <c r="B44" s="16"/>
      <c r="C44" s="16"/>
      <c r="D44" s="16"/>
      <c r="E44" s="16"/>
      <c r="F44" s="16"/>
      <c r="G44" s="16"/>
      <c r="H44" s="16"/>
      <c r="I44" s="16"/>
      <c r="J44" s="16"/>
    </row>
    <row r="45" spans="1:18" ht="18" customHeight="1" x14ac:dyDescent="0.25">
      <c r="B45" s="5"/>
      <c r="C45" s="5"/>
      <c r="D45" s="5"/>
      <c r="F45" s="5"/>
      <c r="G45" s="6" t="s">
        <v>37</v>
      </c>
      <c r="H45" s="5"/>
      <c r="I45" s="5"/>
      <c r="J45" s="5"/>
      <c r="K45" s="5"/>
      <c r="L45" s="5"/>
      <c r="O45" s="1" t="s">
        <v>38</v>
      </c>
    </row>
    <row r="46" spans="1:18" ht="18" customHeight="1" thickBot="1" x14ac:dyDescent="0.25">
      <c r="B46" s="5"/>
      <c r="C46" s="5"/>
      <c r="D46" s="5"/>
      <c r="F46" s="5"/>
      <c r="G46" s="5"/>
      <c r="H46" s="5"/>
      <c r="I46" s="5"/>
      <c r="J46" s="5"/>
      <c r="K46" s="5"/>
      <c r="L46" s="5"/>
      <c r="O46" s="1" t="s">
        <v>39</v>
      </c>
    </row>
    <row r="47" spans="1:18" ht="18" customHeight="1" x14ac:dyDescent="0.2">
      <c r="A47" s="57"/>
      <c r="B47" s="60" t="s">
        <v>40</v>
      </c>
      <c r="C47" s="61"/>
      <c r="D47" s="61"/>
      <c r="E47" s="62"/>
      <c r="F47" s="63" t="s">
        <v>41</v>
      </c>
      <c r="G47" s="61"/>
      <c r="H47" s="61"/>
      <c r="I47" s="63"/>
      <c r="J47" s="63" t="s">
        <v>42</v>
      </c>
      <c r="K47" s="61"/>
      <c r="L47" s="64"/>
      <c r="O47" s="1">
        <f>MAXA(J12:J42)</f>
        <v>28</v>
      </c>
    </row>
    <row r="48" spans="1:18" ht="18" customHeight="1" x14ac:dyDescent="0.2">
      <c r="A48" s="57"/>
      <c r="B48" s="65"/>
      <c r="C48" s="66"/>
      <c r="D48" s="5"/>
      <c r="F48" s="66"/>
      <c r="G48" s="66"/>
      <c r="H48" s="66"/>
      <c r="I48" s="5"/>
      <c r="J48" s="66"/>
      <c r="K48" s="66"/>
      <c r="L48" s="67"/>
    </row>
    <row r="49" spans="1:12" ht="18" customHeight="1" x14ac:dyDescent="0.25">
      <c r="A49" s="57"/>
      <c r="B49" s="68" t="s">
        <v>43</v>
      </c>
      <c r="C49" s="47"/>
      <c r="D49" s="101">
        <f>IF(B12="","",MAX(B12:B42))</f>
        <v>100.4</v>
      </c>
      <c r="E49" s="47"/>
      <c r="F49" s="11" t="s">
        <v>44</v>
      </c>
      <c r="G49" s="48"/>
      <c r="H49" s="102">
        <f>IF(ISBLANK([1]AUG!$D$4),"",SUM(F12:F42))</f>
        <v>2.5700000000000003</v>
      </c>
      <c r="I49" s="48"/>
      <c r="J49" s="11" t="s">
        <v>45</v>
      </c>
      <c r="K49" s="47"/>
      <c r="L49" s="69">
        <f>IF(O12=0,"",MAXA(O12:O42))</f>
        <v>10</v>
      </c>
    </row>
    <row r="50" spans="1:12" ht="18" customHeight="1" x14ac:dyDescent="0.25">
      <c r="A50" s="57"/>
      <c r="B50" s="70" t="s">
        <v>46</v>
      </c>
      <c r="C50" s="49"/>
      <c r="D50" s="103">
        <f>IF(B12="","",MIN(C12:C42))</f>
        <v>69.800000000000011</v>
      </c>
      <c r="E50" s="49"/>
      <c r="F50" s="13" t="s">
        <v>47</v>
      </c>
      <c r="G50" s="15"/>
      <c r="H50" s="104">
        <f>IF(ISBLANK([1]AUG!$D$4),"",(SUM(F12:F42)+JUL!H50))</f>
        <v>34.69</v>
      </c>
      <c r="I50" s="15"/>
      <c r="J50" s="12" t="s">
        <v>48</v>
      </c>
      <c r="K50" s="49"/>
      <c r="L50" s="71">
        <f>IF(J12="","",MAXA(J12:J42))</f>
        <v>28</v>
      </c>
    </row>
    <row r="51" spans="1:12" ht="18" customHeight="1" x14ac:dyDescent="0.25">
      <c r="A51" s="57"/>
      <c r="B51" s="72" t="s">
        <v>49</v>
      </c>
      <c r="C51" s="47"/>
      <c r="D51" s="101">
        <f>IF(B12="","",SUM(B12:B42)/COUNTIF(B12:B42,"&gt;0"))</f>
        <v>94.651612903225825</v>
      </c>
      <c r="E51" s="47"/>
      <c r="F51" s="10" t="s">
        <v>50</v>
      </c>
      <c r="G51" s="48"/>
      <c r="H51" s="105">
        <f>IF(ISBLANK([1]AUG!$D$4),"",COUNTIF(F12:F43,"&gt;=.01"))</f>
        <v>10</v>
      </c>
      <c r="I51" s="48"/>
      <c r="J51" s="10"/>
      <c r="K51" s="48"/>
      <c r="L51" s="69"/>
    </row>
    <row r="52" spans="1:12" ht="18" customHeight="1" x14ac:dyDescent="0.25">
      <c r="A52" s="57"/>
      <c r="B52" s="73" t="s">
        <v>51</v>
      </c>
      <c r="C52" s="49"/>
      <c r="D52" s="103">
        <f>IF(B12="","",SUM(C12:C42)/COUNTIF(C12:C42,"&gt;0"))</f>
        <v>72.935483870967744</v>
      </c>
      <c r="E52" s="50"/>
      <c r="F52" s="12" t="s">
        <v>52</v>
      </c>
      <c r="G52" s="15"/>
      <c r="H52" s="106">
        <f>IF(ISBLANK([1]AUG!$D$4),"",COUNTIF(F12:F43,"&gt;=.5"))</f>
        <v>1</v>
      </c>
      <c r="I52" s="15"/>
      <c r="J52" s="12"/>
      <c r="K52" s="15"/>
      <c r="L52" s="71"/>
    </row>
    <row r="53" spans="1:12" ht="18" customHeight="1" x14ac:dyDescent="0.25">
      <c r="A53" s="57"/>
      <c r="B53" s="72" t="s">
        <v>53</v>
      </c>
      <c r="C53" s="47"/>
      <c r="D53" s="101">
        <f>IF(N12&lt;&gt;0,SUMIF(N12:N42,"&gt;0")/COUNTIF(N12:N42,"&gt;0"),"")</f>
        <v>83.677419354838705</v>
      </c>
      <c r="E53" s="47"/>
      <c r="F53" s="10" t="s">
        <v>54</v>
      </c>
      <c r="G53" s="48"/>
      <c r="H53" s="105">
        <f>IF(ISBLANK([1]AUG!$D$4),"",COUNTIF(H12:H43,"&gt;=.5"))</f>
        <v>0</v>
      </c>
      <c r="I53" s="48"/>
      <c r="J53" s="47"/>
      <c r="K53" s="47"/>
      <c r="L53" s="107"/>
    </row>
    <row r="54" spans="1:12" ht="18" customHeight="1" x14ac:dyDescent="0.25">
      <c r="A54" s="57"/>
      <c r="B54" s="74" t="s">
        <v>55</v>
      </c>
      <c r="C54" s="49"/>
      <c r="D54" s="106">
        <f>IF(B12="","",SUM(D12:D42))</f>
        <v>579</v>
      </c>
      <c r="E54" s="49"/>
      <c r="F54" s="12" t="s">
        <v>56</v>
      </c>
      <c r="G54" s="15"/>
      <c r="H54" s="106">
        <f>IF(ISBLANK([1]AUG!$D$4),"",COUNTIF(H12:H43,"&gt;=1"))</f>
        <v>0</v>
      </c>
      <c r="I54" s="15"/>
      <c r="J54" s="14"/>
      <c r="K54" s="15"/>
      <c r="L54" s="108"/>
    </row>
    <row r="55" spans="1:12" ht="18" customHeight="1" x14ac:dyDescent="0.25">
      <c r="A55" s="57"/>
      <c r="B55" s="75" t="s">
        <v>57</v>
      </c>
      <c r="C55" s="47"/>
      <c r="D55" s="105">
        <f>IF(B12="","",SUM(E12:E42))</f>
        <v>0</v>
      </c>
      <c r="E55" s="47"/>
      <c r="F55" s="76"/>
      <c r="G55" s="76"/>
      <c r="H55" s="76"/>
      <c r="I55" s="47"/>
      <c r="J55" s="47"/>
      <c r="K55" s="47"/>
      <c r="L55" s="77"/>
    </row>
    <row r="56" spans="1:12" ht="18" customHeight="1" x14ac:dyDescent="0.25">
      <c r="A56" s="57"/>
      <c r="B56" s="70" t="s">
        <v>58</v>
      </c>
      <c r="C56" s="15"/>
      <c r="D56" s="103">
        <f>IF(B12="","",COUNTIF(B12:B43,"&gt;89"))</f>
        <v>30</v>
      </c>
      <c r="E56" s="49"/>
      <c r="F56" s="12" t="s">
        <v>59</v>
      </c>
      <c r="G56" s="15"/>
      <c r="H56" s="106">
        <f>IF(G12="","",COUNTIF(G11:G42,"=Y"))</f>
        <v>4</v>
      </c>
      <c r="I56" s="49"/>
      <c r="J56" s="49"/>
      <c r="K56" s="49"/>
      <c r="L56" s="78"/>
    </row>
    <row r="57" spans="1:12" ht="18" customHeight="1" thickBot="1" x14ac:dyDescent="0.3">
      <c r="A57" s="57"/>
      <c r="B57" s="109" t="s">
        <v>60</v>
      </c>
      <c r="C57" s="110"/>
      <c r="D57" s="111">
        <f>IF(C12="","",COUNTIF(C12:C43,"&lt;33"))</f>
        <v>0</v>
      </c>
      <c r="E57" s="79"/>
      <c r="F57" s="79"/>
      <c r="G57" s="79"/>
      <c r="H57" s="80"/>
      <c r="I57" s="79"/>
      <c r="J57" s="79"/>
      <c r="K57" s="79"/>
      <c r="L57" s="81"/>
    </row>
    <row r="60" spans="1:12" x14ac:dyDescent="0.15">
      <c r="D60" s="2"/>
      <c r="H60" s="2"/>
      <c r="K60" s="4"/>
    </row>
    <row r="61" spans="1:12" x14ac:dyDescent="0.15">
      <c r="C61" s="2"/>
      <c r="G61" s="2"/>
      <c r="J61" s="4"/>
    </row>
    <row r="62" spans="1:12" x14ac:dyDescent="0.15">
      <c r="C62" s="2"/>
      <c r="J62" s="3"/>
    </row>
    <row r="63" spans="1:12" x14ac:dyDescent="0.15">
      <c r="C63" s="2"/>
      <c r="G63" s="2"/>
      <c r="J63" s="3"/>
    </row>
  </sheetData>
  <mergeCells count="1">
    <mergeCell ref="A1:J7"/>
  </mergeCells>
  <phoneticPr fontId="0" type="noConversion"/>
  <conditionalFormatting sqref="B12:B42 L12:L42">
    <cfRule type="cellIs" dxfId="29" priority="5" stopIfTrue="1" operator="equal">
      <formula>MAX($B$11:$B$43)</formula>
    </cfRule>
  </conditionalFormatting>
  <conditionalFormatting sqref="C12:C42">
    <cfRule type="cellIs" dxfId="28" priority="4" stopIfTrue="1" operator="equal">
      <formula>MIN($C$12:$C$41)</formula>
    </cfRule>
  </conditionalFormatting>
  <conditionalFormatting sqref="F11 F43">
    <cfRule type="cellIs" dxfId="27" priority="1" stopIfTrue="1" operator="between">
      <formula>0.01</formula>
      <formula>0.1</formula>
    </cfRule>
    <cfRule type="cellIs" dxfId="26" priority="2" stopIfTrue="1" operator="greaterThan">
      <formula>0.1</formula>
    </cfRule>
  </conditionalFormatting>
  <conditionalFormatting sqref="F12:F42">
    <cfRule type="cellIs" dxfId="25" priority="6" stopIfTrue="1" operator="equal">
      <formula>MAX($F$11:$F$43)</formula>
    </cfRule>
  </conditionalFormatting>
  <conditionalFormatting sqref="J12:J42">
    <cfRule type="cellIs" dxfId="24" priority="3" stopIfTrue="1" operator="equal">
      <formula>MAXA($J$11:$J$43)</formula>
    </cfRule>
  </conditionalFormatting>
  <printOptions gridLinesSet="0"/>
  <pageMargins left="0.5" right="0.5" top="0.5" bottom="0.5" header="0.5" footer="0.5"/>
  <pageSetup scale="64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A2" transitionEvaluation="1" transitionEntry="1" codeName="Sheet9">
    <pageSetUpPr fitToPage="1"/>
  </sheetPr>
  <dimension ref="A1:R63"/>
  <sheetViews>
    <sheetView showGridLines="0" topLeftCell="A2" zoomScale="75" workbookViewId="0">
      <selection activeCell="A8" sqref="A8"/>
    </sheetView>
  </sheetViews>
  <sheetFormatPr defaultColWidth="9.625" defaultRowHeight="12" x14ac:dyDescent="0.15"/>
  <cols>
    <col min="1" max="1" width="6.625" customWidth="1"/>
    <col min="2" max="12" width="10.125" customWidth="1"/>
    <col min="14" max="14" width="12.25" style="1" hidden="1" customWidth="1"/>
    <col min="15" max="16" width="9.625" style="1" hidden="1" customWidth="1"/>
    <col min="17" max="17" width="13.125" style="1" hidden="1" customWidth="1"/>
    <col min="18" max="18" width="13.5" style="1" hidden="1" customWidth="1"/>
  </cols>
  <sheetData>
    <row r="1" spans="1:18" ht="23.25" thickTop="1" x14ac:dyDescent="0.3">
      <c r="A1" s="122" t="s">
        <v>69</v>
      </c>
      <c r="B1" s="123"/>
      <c r="C1" s="123"/>
      <c r="D1" s="123"/>
      <c r="E1" s="123"/>
      <c r="F1" s="123"/>
      <c r="G1" s="123"/>
      <c r="H1" s="123"/>
      <c r="I1" s="123"/>
      <c r="J1" s="124"/>
      <c r="K1" s="82"/>
      <c r="L1" s="83"/>
    </row>
    <row r="2" spans="1:18" ht="20.25" customHeight="1" x14ac:dyDescent="0.3">
      <c r="A2" s="125"/>
      <c r="B2" s="126"/>
      <c r="C2" s="126"/>
      <c r="D2" s="126"/>
      <c r="E2" s="126"/>
      <c r="F2" s="126"/>
      <c r="G2" s="126"/>
      <c r="H2" s="126"/>
      <c r="I2" s="126"/>
      <c r="J2" s="127"/>
      <c r="K2" s="83"/>
      <c r="L2" s="83"/>
    </row>
    <row r="3" spans="1:18" ht="22.5" hidden="1" customHeight="1" x14ac:dyDescent="0.3">
      <c r="A3" s="125"/>
      <c r="B3" s="126"/>
      <c r="C3" s="126"/>
      <c r="D3" s="126"/>
      <c r="E3" s="126"/>
      <c r="F3" s="126"/>
      <c r="G3" s="126"/>
      <c r="H3" s="126"/>
      <c r="I3" s="126"/>
      <c r="J3" s="127"/>
      <c r="K3" s="83"/>
      <c r="L3" s="83"/>
    </row>
    <row r="4" spans="1:18" ht="5.25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  <c r="J4" s="127"/>
      <c r="K4" s="83"/>
      <c r="L4" s="83"/>
    </row>
    <row r="5" spans="1:18" ht="8.25" customHeight="1" x14ac:dyDescent="0.3">
      <c r="A5" s="125"/>
      <c r="B5" s="126"/>
      <c r="C5" s="126"/>
      <c r="D5" s="126"/>
      <c r="E5" s="126"/>
      <c r="F5" s="126"/>
      <c r="G5" s="126"/>
      <c r="H5" s="126"/>
      <c r="I5" s="126"/>
      <c r="J5" s="127"/>
      <c r="K5" s="83"/>
      <c r="L5" s="83"/>
    </row>
    <row r="6" spans="1:18" ht="22.5" hidden="1" customHeight="1" x14ac:dyDescent="0.3">
      <c r="A6" s="125"/>
      <c r="B6" s="126"/>
      <c r="C6" s="126"/>
      <c r="D6" s="126"/>
      <c r="E6" s="126"/>
      <c r="F6" s="126"/>
      <c r="G6" s="126"/>
      <c r="H6" s="126"/>
      <c r="I6" s="126"/>
      <c r="J6" s="127"/>
      <c r="K6" s="83"/>
      <c r="L6" s="83"/>
      <c r="P6" s="1" t="s">
        <v>1</v>
      </c>
    </row>
    <row r="7" spans="1:18" ht="23.25" thickBot="1" x14ac:dyDescent="0.35">
      <c r="A7" s="128"/>
      <c r="B7" s="129"/>
      <c r="C7" s="129"/>
      <c r="D7" s="129"/>
      <c r="E7" s="129"/>
      <c r="F7" s="129"/>
      <c r="G7" s="129"/>
      <c r="H7" s="129"/>
      <c r="I7" s="129"/>
      <c r="J7" s="130"/>
      <c r="K7" s="83"/>
      <c r="L7" s="83"/>
      <c r="N7" s="1" t="s">
        <v>2</v>
      </c>
      <c r="O7" s="1" t="s">
        <v>3</v>
      </c>
      <c r="P7" s="1" t="s">
        <v>4</v>
      </c>
    </row>
    <row r="8" spans="1:18" ht="18" customHeight="1" x14ac:dyDescent="0.25">
      <c r="A8" s="88" t="s">
        <v>5</v>
      </c>
      <c r="B8" s="89" t="s">
        <v>6</v>
      </c>
      <c r="C8" s="89" t="s">
        <v>7</v>
      </c>
      <c r="D8" s="89" t="s">
        <v>8</v>
      </c>
      <c r="E8" s="89" t="s">
        <v>9</v>
      </c>
      <c r="F8" s="89" t="s">
        <v>10</v>
      </c>
      <c r="G8" s="89" t="s">
        <v>11</v>
      </c>
      <c r="H8" s="89" t="s">
        <v>12</v>
      </c>
      <c r="I8" s="89" t="s">
        <v>13</v>
      </c>
      <c r="J8" s="89" t="s">
        <v>13</v>
      </c>
      <c r="K8" s="85" t="s">
        <v>14</v>
      </c>
      <c r="L8" s="85" t="s">
        <v>14</v>
      </c>
      <c r="N8" s="1" t="s">
        <v>15</v>
      </c>
      <c r="O8" s="1" t="s">
        <v>15</v>
      </c>
      <c r="P8" s="1" t="s">
        <v>15</v>
      </c>
    </row>
    <row r="9" spans="1:18" ht="18" customHeight="1" x14ac:dyDescent="0.25">
      <c r="A9" s="90"/>
      <c r="B9" s="8" t="s">
        <v>16</v>
      </c>
      <c r="C9" s="8" t="s">
        <v>16</v>
      </c>
      <c r="D9" s="8" t="s">
        <v>17</v>
      </c>
      <c r="E9" s="8" t="s">
        <v>17</v>
      </c>
      <c r="F9" s="8" t="s">
        <v>18</v>
      </c>
      <c r="G9" s="8" t="s">
        <v>19</v>
      </c>
      <c r="H9" s="8" t="s">
        <v>20</v>
      </c>
      <c r="I9" s="8" t="s">
        <v>21</v>
      </c>
      <c r="J9" s="8" t="s">
        <v>21</v>
      </c>
      <c r="K9" s="85" t="s">
        <v>22</v>
      </c>
      <c r="L9" s="85" t="s">
        <v>21</v>
      </c>
      <c r="N9" s="1" t="s">
        <v>23</v>
      </c>
      <c r="O9" s="1" t="s">
        <v>24</v>
      </c>
      <c r="P9" s="1" t="s">
        <v>25</v>
      </c>
      <c r="Q9" s="1" t="s">
        <v>26</v>
      </c>
      <c r="R9" s="1" t="s">
        <v>27</v>
      </c>
    </row>
    <row r="10" spans="1:18" ht="18" customHeight="1" thickBot="1" x14ac:dyDescent="0.3">
      <c r="A10" s="91"/>
      <c r="B10" s="9"/>
      <c r="C10" s="9" t="s">
        <v>28</v>
      </c>
      <c r="D10" s="9" t="s">
        <v>29</v>
      </c>
      <c r="E10" s="9" t="s">
        <v>29</v>
      </c>
      <c r="F10" s="9" t="s">
        <v>30</v>
      </c>
      <c r="G10" s="9" t="s">
        <v>31</v>
      </c>
      <c r="H10" s="9" t="s">
        <v>28</v>
      </c>
      <c r="I10" s="9" t="s">
        <v>32</v>
      </c>
      <c r="J10" s="9" t="s">
        <v>33</v>
      </c>
      <c r="K10" s="85" t="s">
        <v>32</v>
      </c>
      <c r="L10" s="85" t="s">
        <v>33</v>
      </c>
      <c r="N10" s="1" t="s">
        <v>34</v>
      </c>
      <c r="O10" s="1" t="s">
        <v>35</v>
      </c>
      <c r="P10" s="1" t="s">
        <v>36</v>
      </c>
      <c r="Q10" s="1" t="s">
        <v>34</v>
      </c>
      <c r="R10" s="1" t="s">
        <v>34</v>
      </c>
    </row>
    <row r="11" spans="1:18" ht="18" customHeight="1" thickTop="1" thickBot="1" x14ac:dyDescent="0.3">
      <c r="A11" s="92"/>
      <c r="B11" s="7"/>
      <c r="C11" s="7"/>
      <c r="D11" s="7"/>
      <c r="E11" s="7"/>
      <c r="F11" s="7"/>
      <c r="G11" s="7" t="s">
        <v>28</v>
      </c>
      <c r="H11" s="7"/>
      <c r="I11" s="7"/>
      <c r="J11" s="7"/>
      <c r="K11" s="86"/>
      <c r="L11" s="86"/>
    </row>
    <row r="12" spans="1:18" ht="18" customHeight="1" thickBot="1" x14ac:dyDescent="0.3">
      <c r="A12" s="93">
        <v>1</v>
      </c>
      <c r="B12" s="42">
        <f>IF(Q12=1,[1]SEP!B4*(9/5)+32,IF([1]SEP!B4="","","M"))</f>
        <v>96.8</v>
      </c>
      <c r="C12" s="42">
        <f>IF(R12=1,[1]SEP!C4*(9/5)+32,"")</f>
        <v>71.599999999999994</v>
      </c>
      <c r="D12" s="42">
        <f t="shared" ref="D12:D42" si="0">IF(N12=0,"",IF((N12&gt;65),(N12-65),0))</f>
        <v>19</v>
      </c>
      <c r="E12" s="42">
        <f t="shared" ref="E12:E42" si="1">IF(N12=0,"",IF((AND((N12&lt;65),(B12&lt;&gt;" "))),(65-N12),0))</f>
        <v>0</v>
      </c>
      <c r="F12" s="43">
        <f>IF(ISBLANK([1]SEP!D4),"",[1]SEP!D4)</f>
        <v>0</v>
      </c>
      <c r="G12" s="44" t="str">
        <f>IF([1]SEP!J4="","",[1]SEP!J4)</f>
        <v>N</v>
      </c>
      <c r="H12" s="45">
        <f>IF(ISBLANK([1]SEP!E4),"",[1]SEP!E4)</f>
        <v>0</v>
      </c>
      <c r="I12" s="44">
        <f>IF(ISBLANK([1]SEP!F4),"",[1]SEP!F4)</f>
        <v>120</v>
      </c>
      <c r="J12" s="42">
        <f>IF(ISBLANK([1]SEP!G4),"",[1]SEP!G4)</f>
        <v>10</v>
      </c>
      <c r="K12" s="86" t="str">
        <f>IF(ISBLANK([1]SEP!H4),"",[1]SEP!H4)</f>
        <v/>
      </c>
      <c r="L12" s="87" t="str">
        <f>IF(ISBLANK([1]SEP!I4),"",[1]SEP!I4)</f>
        <v/>
      </c>
      <c r="N12" s="1">
        <f t="shared" ref="N12:N42" si="2">ROUND(((B12+C12)/2),0)</f>
        <v>84</v>
      </c>
      <c r="O12" s="1">
        <f>IF((J12=O47),I12,0.04)</f>
        <v>0.04</v>
      </c>
      <c r="P12" s="1">
        <f t="shared" ref="P12:P42" si="3">IF((O12&gt;0),1,0)</f>
        <v>1</v>
      </c>
      <c r="Q12" s="1" t="b">
        <f>ISNUMBER([1]SEP!B4)</f>
        <v>1</v>
      </c>
      <c r="R12" s="1" t="b">
        <f>ISNUMBER([1]SEP!C4)</f>
        <v>1</v>
      </c>
    </row>
    <row r="13" spans="1:18" ht="18" customHeight="1" thickBot="1" x14ac:dyDescent="0.3">
      <c r="A13" s="94">
        <v>2</v>
      </c>
      <c r="B13" s="46">
        <f>IF(Q13=1,[1]SEP!B5*(9/5)+32,IF([1]SEP!B5="","","M"))</f>
        <v>98.600000000000009</v>
      </c>
      <c r="C13" s="46">
        <f>IF(R13=1,[1]SEP!C5*(9/5)+32,"")</f>
        <v>73.400000000000006</v>
      </c>
      <c r="D13" s="46">
        <f t="shared" si="0"/>
        <v>21</v>
      </c>
      <c r="E13" s="46">
        <f t="shared" si="1"/>
        <v>0</v>
      </c>
      <c r="F13" s="53">
        <f>IF(ISBLANK([1]SEP!D5),"",[1]SEP!D5)</f>
        <v>0</v>
      </c>
      <c r="G13" s="54" t="str">
        <f>IF([1]SEP!J5="","",[1]SEP!J5)</f>
        <v>N</v>
      </c>
      <c r="H13" s="55">
        <f>IF(ISBLANK([1]SEP!E5),"",[1]SEP!E5)</f>
        <v>0</v>
      </c>
      <c r="I13" s="54">
        <f>IF(ISBLANK([1]SEP!F5),"",[1]SEP!F5)</f>
        <v>360</v>
      </c>
      <c r="J13" s="46">
        <f>IF(ISBLANK([1]SEP!G5),"",[1]SEP!G5)</f>
        <v>13</v>
      </c>
      <c r="K13" s="86" t="str">
        <f>IF(ISBLANK([1]SEP!H5),"",[1]SEP!H5)</f>
        <v/>
      </c>
      <c r="L13" s="87" t="str">
        <f>IF(ISBLANK([1]SEP!I5),"",[1]SEP!I5)</f>
        <v/>
      </c>
      <c r="N13" s="1">
        <f t="shared" si="2"/>
        <v>86</v>
      </c>
      <c r="O13" s="1">
        <f>IF((J13=O47),I13,0.04)</f>
        <v>0.04</v>
      </c>
      <c r="P13" s="1">
        <f t="shared" si="3"/>
        <v>1</v>
      </c>
      <c r="Q13" s="1" t="b">
        <f>ISNUMBER([1]SEP!B5)</f>
        <v>1</v>
      </c>
      <c r="R13" s="1" t="b">
        <f>ISNUMBER([1]SEP!C5)</f>
        <v>1</v>
      </c>
    </row>
    <row r="14" spans="1:18" ht="18" customHeight="1" thickBot="1" x14ac:dyDescent="0.3">
      <c r="A14" s="93">
        <v>3</v>
      </c>
      <c r="B14" s="42">
        <f>IF(Q14=1,[1]SEP!B6*(9/5)+32,IF([1]SEP!B6="","","M"))</f>
        <v>93.2</v>
      </c>
      <c r="C14" s="42">
        <f>IF(R14=1,[1]SEP!C6*(9/5)+32,"")</f>
        <v>77</v>
      </c>
      <c r="D14" s="42">
        <f t="shared" si="0"/>
        <v>20</v>
      </c>
      <c r="E14" s="42">
        <f t="shared" si="1"/>
        <v>0</v>
      </c>
      <c r="F14" s="43">
        <f>IF(ISBLANK([1]SEP!D6),"",[1]SEP!D6)</f>
        <v>0</v>
      </c>
      <c r="G14" s="44" t="str">
        <f>IF([1]SEP!J6="","",[1]SEP!J6)</f>
        <v>N</v>
      </c>
      <c r="H14" s="45">
        <f>IF(ISBLANK([1]SEP!E6),"",[1]SEP!E6)</f>
        <v>0</v>
      </c>
      <c r="I14" s="44">
        <f>IF(ISBLANK([1]SEP!F6),"",[1]SEP!F6)</f>
        <v>60</v>
      </c>
      <c r="J14" s="42">
        <f>IF(ISBLANK([1]SEP!G6),"",[1]SEP!G6)</f>
        <v>23</v>
      </c>
      <c r="K14" s="86" t="str">
        <f>IF(ISBLANK([1]SEP!H6),"",[1]SEP!H6)</f>
        <v/>
      </c>
      <c r="L14" s="87" t="str">
        <f>IF(ISBLANK([1]SEP!I6),"",[1]SEP!I6)</f>
        <v/>
      </c>
      <c r="N14" s="1">
        <f t="shared" si="2"/>
        <v>85</v>
      </c>
      <c r="O14" s="1">
        <f>IF((J14=O47),I14,0.04)</f>
        <v>0.04</v>
      </c>
      <c r="P14" s="1">
        <f t="shared" si="3"/>
        <v>1</v>
      </c>
      <c r="Q14" s="1" t="b">
        <f>ISNUMBER([1]SEP!B6)</f>
        <v>1</v>
      </c>
      <c r="R14" s="1" t="b">
        <f>ISNUMBER([1]SEP!C6)</f>
        <v>1</v>
      </c>
    </row>
    <row r="15" spans="1:18" ht="18" customHeight="1" thickBot="1" x14ac:dyDescent="0.3">
      <c r="A15" s="94">
        <v>4</v>
      </c>
      <c r="B15" s="46">
        <f>IF(Q15=1,[1]SEP!B7*(9/5)+32,IF([1]SEP!B7="","","M"))</f>
        <v>87.800000000000011</v>
      </c>
      <c r="C15" s="46">
        <f>IF(R15=1,[1]SEP!C7*(9/5)+32,"")</f>
        <v>73.400000000000006</v>
      </c>
      <c r="D15" s="46">
        <f t="shared" si="0"/>
        <v>16</v>
      </c>
      <c r="E15" s="46">
        <f t="shared" si="1"/>
        <v>0</v>
      </c>
      <c r="F15" s="53" t="str">
        <f>IF(ISBLANK([1]SEP!D7),"",[1]SEP!D7)</f>
        <v>T</v>
      </c>
      <c r="G15" s="54" t="str">
        <f>IF([1]SEP!J7="","",[1]SEP!J7)</f>
        <v>N</v>
      </c>
      <c r="H15" s="55">
        <f>IF(ISBLANK([1]SEP!E7),"",[1]SEP!E7)</f>
        <v>0</v>
      </c>
      <c r="I15" s="54">
        <f>IF(ISBLANK([1]SEP!F7),"",[1]SEP!F7)</f>
        <v>90</v>
      </c>
      <c r="J15" s="46">
        <f>IF(ISBLANK([1]SEP!G7),"",[1]SEP!G7)</f>
        <v>19</v>
      </c>
      <c r="K15" s="86" t="str">
        <f>IF(ISBLANK([1]SEP!H7),"",[1]SEP!H7)</f>
        <v/>
      </c>
      <c r="L15" s="87" t="str">
        <f>IF(ISBLANK([1]SEP!I7),"",[1]SEP!I7)</f>
        <v/>
      </c>
      <c r="N15" s="1">
        <f t="shared" si="2"/>
        <v>81</v>
      </c>
      <c r="O15" s="1">
        <f>IF((J15=O47),I15,0.04)</f>
        <v>0.04</v>
      </c>
      <c r="P15" s="1">
        <f t="shared" si="3"/>
        <v>1</v>
      </c>
      <c r="Q15" s="1" t="b">
        <f>ISNUMBER([1]SEP!B7)</f>
        <v>1</v>
      </c>
      <c r="R15" s="1" t="b">
        <f>ISNUMBER([1]SEP!C7)</f>
        <v>1</v>
      </c>
    </row>
    <row r="16" spans="1:18" ht="18" customHeight="1" thickBot="1" x14ac:dyDescent="0.3">
      <c r="A16" s="93">
        <v>5</v>
      </c>
      <c r="B16" s="42">
        <f>IF(Q16=1,[1]SEP!B8*(9/5)+32,IF([1]SEP!B8="","","M"))</f>
        <v>86</v>
      </c>
      <c r="C16" s="42">
        <f>IF(R16=1,[1]SEP!C8*(9/5)+32,"")</f>
        <v>75.2</v>
      </c>
      <c r="D16" s="42">
        <f t="shared" si="0"/>
        <v>16</v>
      </c>
      <c r="E16" s="42">
        <f t="shared" si="1"/>
        <v>0</v>
      </c>
      <c r="F16" s="43" t="str">
        <f>IF(ISBLANK([1]SEP!D8),"",[1]SEP!D8)</f>
        <v>T</v>
      </c>
      <c r="G16" s="44" t="str">
        <f>IF([1]SEP!J8="","",[1]SEP!J8)</f>
        <v>N</v>
      </c>
      <c r="H16" s="45">
        <f>IF(ISBLANK([1]SEP!E8),"",[1]SEP!E8)</f>
        <v>0</v>
      </c>
      <c r="I16" s="44">
        <f>IF(ISBLANK([1]SEP!F8),"",[1]SEP!F8)</f>
        <v>90</v>
      </c>
      <c r="J16" s="42">
        <f>IF(ISBLANK([1]SEP!G8),"",[1]SEP!G8)</f>
        <v>16</v>
      </c>
      <c r="K16" s="86" t="str">
        <f>IF(ISBLANK([1]SEP!H8),"",[1]SEP!H8)</f>
        <v/>
      </c>
      <c r="L16" s="87" t="str">
        <f>IF(ISBLANK([1]SEP!I8),"",[1]SEP!I8)</f>
        <v/>
      </c>
      <c r="N16" s="1">
        <f t="shared" si="2"/>
        <v>81</v>
      </c>
      <c r="O16" s="1">
        <f>IF((J16=O47),I16,0.04)</f>
        <v>0.04</v>
      </c>
      <c r="P16" s="1">
        <f t="shared" si="3"/>
        <v>1</v>
      </c>
      <c r="Q16" s="1" t="b">
        <f>ISNUMBER([1]SEP!B8)</f>
        <v>1</v>
      </c>
      <c r="R16" s="1" t="b">
        <f>ISNUMBER([1]SEP!C8)</f>
        <v>1</v>
      </c>
    </row>
    <row r="17" spans="1:18" ht="18" customHeight="1" thickBot="1" x14ac:dyDescent="0.3">
      <c r="A17" s="94">
        <v>6</v>
      </c>
      <c r="B17" s="46">
        <f>IF(Q17=1,[1]SEP!B9*(9/5)+32,IF([1]SEP!B9="","","M"))</f>
        <v>78.800000000000011</v>
      </c>
      <c r="C17" s="46">
        <f>IF(R17=1,[1]SEP!C9*(9/5)+32,"")</f>
        <v>71.599999999999994</v>
      </c>
      <c r="D17" s="46">
        <f t="shared" si="0"/>
        <v>10</v>
      </c>
      <c r="E17" s="46">
        <f t="shared" si="1"/>
        <v>0</v>
      </c>
      <c r="F17" s="53">
        <f>IF(ISBLANK([1]SEP!D9),"",[1]SEP!D9)</f>
        <v>0.39</v>
      </c>
      <c r="G17" s="54" t="str">
        <f>IF([1]SEP!J9="","",[1]SEP!J9)</f>
        <v>N</v>
      </c>
      <c r="H17" s="55">
        <f>IF(ISBLANK([1]SEP!E9),"",[1]SEP!E9)</f>
        <v>0</v>
      </c>
      <c r="I17" s="54">
        <f>IF(ISBLANK([1]SEP!F9),"",[1]SEP!F9)</f>
        <v>60</v>
      </c>
      <c r="J17" s="46">
        <f>IF(ISBLANK([1]SEP!G9),"",[1]SEP!G9)</f>
        <v>14</v>
      </c>
      <c r="K17" s="86" t="str">
        <f>IF(ISBLANK([1]SEP!H9),"",[1]SEP!H9)</f>
        <v/>
      </c>
      <c r="L17" s="87" t="str">
        <f>IF(ISBLANK([1]SEP!I9),"",[1]SEP!I9)</f>
        <v/>
      </c>
      <c r="N17" s="1">
        <f t="shared" si="2"/>
        <v>75</v>
      </c>
      <c r="O17" s="1">
        <f>IF((J17=O47),I17,0.04)</f>
        <v>0.04</v>
      </c>
      <c r="P17" s="1">
        <f t="shared" si="3"/>
        <v>1</v>
      </c>
      <c r="Q17" s="1" t="b">
        <f>ISNUMBER([1]SEP!B9)</f>
        <v>1</v>
      </c>
      <c r="R17" s="1" t="b">
        <f>ISNUMBER([1]SEP!C9)</f>
        <v>1</v>
      </c>
    </row>
    <row r="18" spans="1:18" ht="18" customHeight="1" thickBot="1" x14ac:dyDescent="0.3">
      <c r="A18" s="93">
        <v>7</v>
      </c>
      <c r="B18" s="42">
        <f>IF(Q18=1,[1]SEP!B10*(9/5)+32,IF([1]SEP!B10="","","M"))</f>
        <v>77</v>
      </c>
      <c r="C18" s="42">
        <f>IF(R18=1,[1]SEP!C10*(9/5)+32,"")</f>
        <v>69.800000000000011</v>
      </c>
      <c r="D18" s="42">
        <f t="shared" si="0"/>
        <v>8</v>
      </c>
      <c r="E18" s="42">
        <f t="shared" si="1"/>
        <v>0</v>
      </c>
      <c r="F18" s="43">
        <f>IF(ISBLANK([1]SEP!D10),"",[1]SEP!D10)</f>
        <v>0.19</v>
      </c>
      <c r="G18" s="44" t="str">
        <f>IF([1]SEP!J10="","",[1]SEP!J10)</f>
        <v>N</v>
      </c>
      <c r="H18" s="45">
        <f>IF(ISBLANK([1]SEP!E10),"",[1]SEP!E10)</f>
        <v>0</v>
      </c>
      <c r="I18" s="44">
        <f>IF(ISBLANK([1]SEP!F10),"",[1]SEP!F10)</f>
        <v>60</v>
      </c>
      <c r="J18" s="42">
        <f>IF(ISBLANK([1]SEP!G10),"",[1]SEP!G10)</f>
        <v>12</v>
      </c>
      <c r="K18" s="86" t="str">
        <f>IF(ISBLANK([1]SEP!H10),"",[1]SEP!H10)</f>
        <v/>
      </c>
      <c r="L18" s="87" t="str">
        <f>IF(ISBLANK([1]SEP!I10),"",[1]SEP!I10)</f>
        <v/>
      </c>
      <c r="N18" s="1">
        <f t="shared" si="2"/>
        <v>73</v>
      </c>
      <c r="O18" s="1">
        <f>IF((J18=O47),I18,0.04)</f>
        <v>0.04</v>
      </c>
      <c r="P18" s="1">
        <f t="shared" si="3"/>
        <v>1</v>
      </c>
      <c r="Q18" s="1" t="b">
        <f>ISNUMBER([1]SEP!B10)</f>
        <v>1</v>
      </c>
      <c r="R18" s="1" t="b">
        <f>ISNUMBER([1]SEP!C10)</f>
        <v>1</v>
      </c>
    </row>
    <row r="19" spans="1:18" ht="18" customHeight="1" thickBot="1" x14ac:dyDescent="0.3">
      <c r="A19" s="94">
        <v>8</v>
      </c>
      <c r="B19" s="46">
        <f>IF(Q19=1,[1]SEP!B11*(9/5)+32,IF([1]SEP!B11="","","M"))</f>
        <v>82.4</v>
      </c>
      <c r="C19" s="46">
        <f>IF(R19=1,[1]SEP!C11*(9/5)+32,"")</f>
        <v>69.800000000000011</v>
      </c>
      <c r="D19" s="46">
        <f t="shared" si="0"/>
        <v>11</v>
      </c>
      <c r="E19" s="46">
        <f t="shared" si="1"/>
        <v>0</v>
      </c>
      <c r="F19" s="53">
        <f>IF(ISBLANK([1]SEP!D11),"",[1]SEP!D11)</f>
        <v>0</v>
      </c>
      <c r="G19" s="54" t="str">
        <f>IF([1]SEP!J11="","",[1]SEP!J11)</f>
        <v>N</v>
      </c>
      <c r="H19" s="55">
        <f>IF(ISBLANK([1]SEP!E11),"",[1]SEP!E11)</f>
        <v>0</v>
      </c>
      <c r="I19" s="54">
        <f>IF(ISBLANK([1]SEP!F11),"",[1]SEP!F11)</f>
        <v>120</v>
      </c>
      <c r="J19" s="46">
        <f>IF(ISBLANK([1]SEP!G11),"",[1]SEP!G11)</f>
        <v>12</v>
      </c>
      <c r="K19" s="86" t="str">
        <f>IF(ISBLANK([1]SEP!H11),"",[1]SEP!H11)</f>
        <v/>
      </c>
      <c r="L19" s="87" t="str">
        <f>IF(ISBLANK([1]SEP!I11),"",[1]SEP!I11)</f>
        <v/>
      </c>
      <c r="N19" s="1">
        <f t="shared" si="2"/>
        <v>76</v>
      </c>
      <c r="O19" s="1">
        <f>IF((J19=O47),I19,0.04)</f>
        <v>0.04</v>
      </c>
      <c r="P19" s="1">
        <f t="shared" si="3"/>
        <v>1</v>
      </c>
      <c r="Q19" s="1" t="b">
        <f>ISNUMBER([1]SEP!B11)</f>
        <v>1</v>
      </c>
      <c r="R19" s="1" t="b">
        <f>ISNUMBER([1]SEP!C11)</f>
        <v>1</v>
      </c>
    </row>
    <row r="20" spans="1:18" ht="18" customHeight="1" thickBot="1" x14ac:dyDescent="0.3">
      <c r="A20" s="93">
        <v>9</v>
      </c>
      <c r="B20" s="42">
        <f>IF(Q20=1,[1]SEP!B12*(9/5)+32,IF([1]SEP!B12="","","M"))</f>
        <v>80.599999999999994</v>
      </c>
      <c r="C20" s="42">
        <f>IF(R20=1,[1]SEP!C12*(9/5)+32,"")</f>
        <v>73.400000000000006</v>
      </c>
      <c r="D20" s="42">
        <f t="shared" si="0"/>
        <v>12</v>
      </c>
      <c r="E20" s="42">
        <f t="shared" si="1"/>
        <v>0</v>
      </c>
      <c r="F20" s="43">
        <f>IF(ISBLANK([1]SEP!D12),"",[1]SEP!D12)</f>
        <v>0</v>
      </c>
      <c r="G20" s="44" t="str">
        <f>IF([1]SEP!J12="","",[1]SEP!J12)</f>
        <v>N</v>
      </c>
      <c r="H20" s="45">
        <f>IF(ISBLANK([1]SEP!E12),"",[1]SEP!E12)</f>
        <v>0</v>
      </c>
      <c r="I20" s="44">
        <f>IF(ISBLANK([1]SEP!F12),"",[1]SEP!F12)</f>
        <v>80</v>
      </c>
      <c r="J20" s="42">
        <f>IF(ISBLANK([1]SEP!G12),"",[1]SEP!G12)</f>
        <v>14</v>
      </c>
      <c r="K20" s="86" t="str">
        <f>IF(ISBLANK([1]SEP!H12),"",[1]SEP!H12)</f>
        <v/>
      </c>
      <c r="L20" s="87" t="str">
        <f>IF(ISBLANK([1]SEP!I12),"",[1]SEP!I12)</f>
        <v/>
      </c>
      <c r="N20" s="1">
        <f t="shared" si="2"/>
        <v>77</v>
      </c>
      <c r="O20" s="1">
        <f>IF((J20=O47),I20,0.04)</f>
        <v>0.04</v>
      </c>
      <c r="P20" s="1">
        <f t="shared" si="3"/>
        <v>1</v>
      </c>
      <c r="Q20" s="1" t="b">
        <f>ISNUMBER([1]SEP!B12)</f>
        <v>1</v>
      </c>
      <c r="R20" s="1" t="b">
        <f>ISNUMBER([1]SEP!C12)</f>
        <v>1</v>
      </c>
    </row>
    <row r="21" spans="1:18" ht="18" customHeight="1" thickBot="1" x14ac:dyDescent="0.3">
      <c r="A21" s="94">
        <v>10</v>
      </c>
      <c r="B21" s="46">
        <f>IF(Q21=1,[1]SEP!B13*(9/5)+32,IF([1]SEP!B13="","","M"))</f>
        <v>82.4</v>
      </c>
      <c r="C21" s="46">
        <f>IF(R21=1,[1]SEP!C13*(9/5)+32,"")</f>
        <v>69.800000000000011</v>
      </c>
      <c r="D21" s="46">
        <f t="shared" si="0"/>
        <v>11</v>
      </c>
      <c r="E21" s="46">
        <f t="shared" si="1"/>
        <v>0</v>
      </c>
      <c r="F21" s="53" t="str">
        <f>IF(ISBLANK([1]SEP!D13),"",[1]SEP!D13)</f>
        <v>T</v>
      </c>
      <c r="G21" s="54" t="str">
        <f>IF([1]SEP!J13="","",[1]SEP!J13)</f>
        <v>N</v>
      </c>
      <c r="H21" s="55">
        <f>IF(ISBLANK([1]SEP!E13),"",[1]SEP!E13)</f>
        <v>0</v>
      </c>
      <c r="I21" s="54">
        <f>IF(ISBLANK([1]SEP!F13),"",[1]SEP!F13)</f>
        <v>80</v>
      </c>
      <c r="J21" s="46">
        <f>IF(ISBLANK([1]SEP!G13),"",[1]SEP!G13)</f>
        <v>16</v>
      </c>
      <c r="K21" s="86" t="str">
        <f>IF(ISBLANK([1]SEP!H13),"",[1]SEP!H13)</f>
        <v/>
      </c>
      <c r="L21" s="87" t="str">
        <f>IF(ISBLANK([1]SEP!I13),"",[1]SEP!I13)</f>
        <v/>
      </c>
      <c r="N21" s="1">
        <f t="shared" si="2"/>
        <v>76</v>
      </c>
      <c r="O21" s="1">
        <f>IF((J21=O47),I21,0.04)</f>
        <v>0.04</v>
      </c>
      <c r="P21" s="1">
        <f t="shared" si="3"/>
        <v>1</v>
      </c>
      <c r="Q21" s="1" t="b">
        <f>ISNUMBER([1]SEP!B13)</f>
        <v>1</v>
      </c>
      <c r="R21" s="1" t="b">
        <f>ISNUMBER([1]SEP!C13)</f>
        <v>1</v>
      </c>
    </row>
    <row r="22" spans="1:18" ht="18" customHeight="1" thickBot="1" x14ac:dyDescent="0.3">
      <c r="A22" s="93">
        <v>11</v>
      </c>
      <c r="B22" s="42">
        <f>IF(Q22=1,[1]SEP!B14*(9/5)+32,IF([1]SEP!B14="","","M"))</f>
        <v>75.2</v>
      </c>
      <c r="C22" s="42">
        <f>IF(R22=1,[1]SEP!C14*(9/5)+32,"")</f>
        <v>69.800000000000011</v>
      </c>
      <c r="D22" s="42">
        <f t="shared" si="0"/>
        <v>8</v>
      </c>
      <c r="E22" s="42">
        <f t="shared" si="1"/>
        <v>0</v>
      </c>
      <c r="F22" s="43">
        <f>IF(ISBLANK([1]SEP!D14),"",[1]SEP!D14)</f>
        <v>2.65</v>
      </c>
      <c r="G22" s="44" t="str">
        <f>IF([1]SEP!J14="","",[1]SEP!J14)</f>
        <v>N</v>
      </c>
      <c r="H22" s="45">
        <f>IF(ISBLANK([1]SEP!E14),"",[1]SEP!E14)</f>
        <v>0</v>
      </c>
      <c r="I22" s="44">
        <f>IF(ISBLANK([1]SEP!F14),"",[1]SEP!F14)</f>
        <v>80</v>
      </c>
      <c r="J22" s="42">
        <f>IF(ISBLANK([1]SEP!G14),"",[1]SEP!G14)</f>
        <v>22</v>
      </c>
      <c r="K22" s="86" t="str">
        <f>IF(ISBLANK([1]SEP!H14),"",[1]SEP!H14)</f>
        <v/>
      </c>
      <c r="L22" s="87" t="str">
        <f>IF(ISBLANK([1]SEP!I14),"",[1]SEP!I14)</f>
        <v/>
      </c>
      <c r="N22" s="1">
        <f t="shared" si="2"/>
        <v>73</v>
      </c>
      <c r="O22" s="1">
        <f>IF((J22=O47),I22,0.04)</f>
        <v>0.04</v>
      </c>
      <c r="P22" s="1">
        <f t="shared" si="3"/>
        <v>1</v>
      </c>
      <c r="Q22" s="1" t="b">
        <f>ISNUMBER([1]SEP!B14)</f>
        <v>1</v>
      </c>
      <c r="R22" s="1" t="b">
        <f>ISNUMBER([1]SEP!C14)</f>
        <v>1</v>
      </c>
    </row>
    <row r="23" spans="1:18" ht="18" customHeight="1" thickBot="1" x14ac:dyDescent="0.3">
      <c r="A23" s="94">
        <v>12</v>
      </c>
      <c r="B23" s="46">
        <f>IF(Q23=1,[1]SEP!B15*(9/5)+32,IF([1]SEP!B15="","","M"))</f>
        <v>82.4</v>
      </c>
      <c r="C23" s="46">
        <f>IF(R23=1,[1]SEP!C15*(9/5)+32,"")</f>
        <v>73.400000000000006</v>
      </c>
      <c r="D23" s="46">
        <f t="shared" si="0"/>
        <v>13</v>
      </c>
      <c r="E23" s="46">
        <f t="shared" si="1"/>
        <v>0</v>
      </c>
      <c r="F23" s="53">
        <f>IF(ISBLANK([1]SEP!D15),"",[1]SEP!D15)</f>
        <v>1.24</v>
      </c>
      <c r="G23" s="54" t="str">
        <f>IF([1]SEP!J15="","",[1]SEP!J15)</f>
        <v>N</v>
      </c>
      <c r="H23" s="55">
        <f>IF(ISBLANK([1]SEP!E15),"",[1]SEP!E15)</f>
        <v>0</v>
      </c>
      <c r="I23" s="54">
        <f>IF(ISBLANK([1]SEP!F15),"",[1]SEP!F15)</f>
        <v>100</v>
      </c>
      <c r="J23" s="46">
        <f>IF(ISBLANK([1]SEP!G15),"",[1]SEP!G15)</f>
        <v>29</v>
      </c>
      <c r="K23" s="86" t="str">
        <f>IF(ISBLANK([1]SEP!H15),"",[1]SEP!H15)</f>
        <v/>
      </c>
      <c r="L23" s="87" t="str">
        <f>IF(ISBLANK([1]SEP!I15),"",[1]SEP!I15)</f>
        <v/>
      </c>
      <c r="N23" s="1">
        <f t="shared" si="2"/>
        <v>78</v>
      </c>
      <c r="O23" s="1">
        <f>IF((J23=O47),I23,0.04)</f>
        <v>100</v>
      </c>
      <c r="P23" s="1">
        <f t="shared" si="3"/>
        <v>1</v>
      </c>
      <c r="Q23" s="1" t="b">
        <f>ISNUMBER([1]SEP!B15)</f>
        <v>1</v>
      </c>
      <c r="R23" s="1" t="b">
        <f>ISNUMBER([1]SEP!C15)</f>
        <v>1</v>
      </c>
    </row>
    <row r="24" spans="1:18" ht="18" customHeight="1" thickBot="1" x14ac:dyDescent="0.3">
      <c r="A24" s="93">
        <v>13</v>
      </c>
      <c r="B24" s="42">
        <f>IF(Q24=1,[1]SEP!B16*(9/5)+32,IF([1]SEP!B16="","","M"))</f>
        <v>84.2</v>
      </c>
      <c r="C24" s="42">
        <f>IF(R24=1,[1]SEP!C16*(9/5)+32,"")</f>
        <v>73.400000000000006</v>
      </c>
      <c r="D24" s="42">
        <f t="shared" si="0"/>
        <v>14</v>
      </c>
      <c r="E24" s="42">
        <f t="shared" si="1"/>
        <v>0</v>
      </c>
      <c r="F24" s="43">
        <f>IF(ISBLANK([1]SEP!D16),"",[1]SEP!D16)</f>
        <v>1.05</v>
      </c>
      <c r="G24" s="44" t="str">
        <f>IF([1]SEP!J16="","",[1]SEP!J16)</f>
        <v>Y</v>
      </c>
      <c r="H24" s="45">
        <f>IF(ISBLANK([1]SEP!E16),"",[1]SEP!E16)</f>
        <v>0</v>
      </c>
      <c r="I24" s="44">
        <f>IF(ISBLANK([1]SEP!F16),"",[1]SEP!F16)</f>
        <v>150</v>
      </c>
      <c r="J24" s="42">
        <f>IF(ISBLANK([1]SEP!G16),"",[1]SEP!G16)</f>
        <v>14</v>
      </c>
      <c r="K24" s="86" t="str">
        <f>IF(ISBLANK([1]SEP!H16),"",[1]SEP!H16)</f>
        <v/>
      </c>
      <c r="L24" s="87" t="str">
        <f>IF(ISBLANK([1]SEP!I16),"",[1]SEP!I16)</f>
        <v/>
      </c>
      <c r="N24" s="1">
        <f t="shared" si="2"/>
        <v>79</v>
      </c>
      <c r="O24" s="1">
        <f>IF((J24=O47),I24,0.04)</f>
        <v>0.04</v>
      </c>
      <c r="P24" s="1">
        <f t="shared" si="3"/>
        <v>1</v>
      </c>
      <c r="Q24" s="1" t="b">
        <f>ISNUMBER([1]SEP!B16)</f>
        <v>1</v>
      </c>
      <c r="R24" s="1" t="b">
        <f>ISNUMBER([1]SEP!C16)</f>
        <v>1</v>
      </c>
    </row>
    <row r="25" spans="1:18" ht="18" customHeight="1" thickBot="1" x14ac:dyDescent="0.3">
      <c r="A25" s="94">
        <v>14</v>
      </c>
      <c r="B25" s="46">
        <f>IF(Q25=1,[1]SEP!B17*(9/5)+32,IF([1]SEP!B17="","","M"))</f>
        <v>89.6</v>
      </c>
      <c r="C25" s="46">
        <f>IF(R25=1,[1]SEP!C17*(9/5)+32,"")</f>
        <v>73.400000000000006</v>
      </c>
      <c r="D25" s="46">
        <f t="shared" si="0"/>
        <v>17</v>
      </c>
      <c r="E25" s="46">
        <f t="shared" si="1"/>
        <v>0</v>
      </c>
      <c r="F25" s="53">
        <f>IF(ISBLANK([1]SEP!D17),"",[1]SEP!D17)</f>
        <v>0.01</v>
      </c>
      <c r="G25" s="54" t="str">
        <f>IF([1]SEP!J17="","",[1]SEP!J17)</f>
        <v>N</v>
      </c>
      <c r="H25" s="55">
        <f>IF(ISBLANK([1]SEP!E17),"",[1]SEP!E17)</f>
        <v>0</v>
      </c>
      <c r="I25" s="54">
        <f>IF(ISBLANK([1]SEP!F17),"",[1]SEP!F17)</f>
        <v>40</v>
      </c>
      <c r="J25" s="46">
        <f>IF(ISBLANK([1]SEP!G17),"",[1]SEP!G17)</f>
        <v>16</v>
      </c>
      <c r="K25" s="86" t="str">
        <f>IF(ISBLANK([1]SEP!H17),"",[1]SEP!H17)</f>
        <v/>
      </c>
      <c r="L25" s="87" t="str">
        <f>IF(ISBLANK([1]SEP!I17),"",[1]SEP!I17)</f>
        <v/>
      </c>
      <c r="N25" s="1">
        <f t="shared" si="2"/>
        <v>82</v>
      </c>
      <c r="O25" s="1">
        <f>IF((J25=O47),I25,0.04)</f>
        <v>0.04</v>
      </c>
      <c r="P25" s="1">
        <f t="shared" si="3"/>
        <v>1</v>
      </c>
      <c r="Q25" s="1" t="b">
        <f>ISNUMBER([1]SEP!B17)</f>
        <v>1</v>
      </c>
      <c r="R25" s="1" t="b">
        <f>ISNUMBER([1]SEP!C17)</f>
        <v>1</v>
      </c>
    </row>
    <row r="26" spans="1:18" ht="18" customHeight="1" thickBot="1" x14ac:dyDescent="0.3">
      <c r="A26" s="93">
        <v>15</v>
      </c>
      <c r="B26" s="42">
        <f>IF(Q26=1,[1]SEP!B18*(9/5)+32,IF([1]SEP!B18="","","M"))</f>
        <v>80.599999999999994</v>
      </c>
      <c r="C26" s="42">
        <f>IF(R26=1,[1]SEP!C18*(9/5)+32,"")</f>
        <v>71.599999999999994</v>
      </c>
      <c r="D26" s="42">
        <f t="shared" si="0"/>
        <v>11</v>
      </c>
      <c r="E26" s="42">
        <f t="shared" si="1"/>
        <v>0</v>
      </c>
      <c r="F26" s="43">
        <f>IF(ISBLANK([1]SEP!D18),"",[1]SEP!D18)</f>
        <v>0.05</v>
      </c>
      <c r="G26" s="44" t="str">
        <f>IF([1]SEP!J18="","",[1]SEP!J18)</f>
        <v>Y</v>
      </c>
      <c r="H26" s="45">
        <f>IF(ISBLANK([1]SEP!E18),"",[1]SEP!E18)</f>
        <v>0</v>
      </c>
      <c r="I26" s="44">
        <f>IF(ISBLANK([1]SEP!F18),"",[1]SEP!F18)</f>
        <v>110</v>
      </c>
      <c r="J26" s="42">
        <f>IF(ISBLANK([1]SEP!G18),"",[1]SEP!G18)</f>
        <v>15</v>
      </c>
      <c r="K26" s="86" t="str">
        <f>IF(ISBLANK([1]SEP!H18),"",[1]SEP!H18)</f>
        <v/>
      </c>
      <c r="L26" s="87" t="str">
        <f>IF(ISBLANK([1]SEP!I18),"",[1]SEP!I18)</f>
        <v/>
      </c>
      <c r="N26" s="1">
        <f t="shared" si="2"/>
        <v>76</v>
      </c>
      <c r="O26" s="1">
        <f>IF((J26=O47),I26,0.04)</f>
        <v>0.04</v>
      </c>
      <c r="P26" s="1">
        <f t="shared" si="3"/>
        <v>1</v>
      </c>
      <c r="Q26" s="1" t="b">
        <f>ISNUMBER([1]SEP!B18)</f>
        <v>1</v>
      </c>
      <c r="R26" s="1" t="b">
        <f>ISNUMBER([1]SEP!C18)</f>
        <v>1</v>
      </c>
    </row>
    <row r="27" spans="1:18" ht="18" customHeight="1" thickBot="1" x14ac:dyDescent="0.3">
      <c r="A27" s="94">
        <v>16</v>
      </c>
      <c r="B27" s="46">
        <f>IF(Q27=1,[1]SEP!B19*(9/5)+32,IF([1]SEP!B19="","","M"))</f>
        <v>80.599999999999994</v>
      </c>
      <c r="C27" s="46">
        <f>IF(R27=1,[1]SEP!C19*(9/5)+32,"")</f>
        <v>71.599999999999994</v>
      </c>
      <c r="D27" s="46">
        <f t="shared" si="0"/>
        <v>11</v>
      </c>
      <c r="E27" s="46">
        <f t="shared" si="1"/>
        <v>0</v>
      </c>
      <c r="F27" s="53">
        <f>IF(ISBLANK([1]SEP!D19),"",[1]SEP!D19)</f>
        <v>0</v>
      </c>
      <c r="G27" s="54" t="str">
        <f>IF([1]SEP!J19="","",[1]SEP!J19)</f>
        <v>N</v>
      </c>
      <c r="H27" s="55">
        <f>IF(ISBLANK([1]SEP!E19),"",[1]SEP!E19)</f>
        <v>0</v>
      </c>
      <c r="I27" s="54">
        <f>IF(ISBLANK([1]SEP!F19),"",[1]SEP!F19)</f>
        <v>70</v>
      </c>
      <c r="J27" s="46">
        <f>IF(ISBLANK([1]SEP!G19),"",[1]SEP!G19)</f>
        <v>19</v>
      </c>
      <c r="K27" s="86" t="str">
        <f>IF(ISBLANK([1]SEP!H19),"",[1]SEP!H19)</f>
        <v/>
      </c>
      <c r="L27" s="87" t="str">
        <f>IF(ISBLANK([1]SEP!I19),"",[1]SEP!I19)</f>
        <v/>
      </c>
      <c r="N27" s="1">
        <f t="shared" si="2"/>
        <v>76</v>
      </c>
      <c r="O27" s="1">
        <f>IF((J27=O47),I27,0.04)</f>
        <v>0.04</v>
      </c>
      <c r="P27" s="1">
        <f t="shared" si="3"/>
        <v>1</v>
      </c>
      <c r="Q27" s="1" t="b">
        <f>ISNUMBER([1]SEP!B19)</f>
        <v>1</v>
      </c>
      <c r="R27" s="1" t="b">
        <f>ISNUMBER([1]SEP!C19)</f>
        <v>1</v>
      </c>
    </row>
    <row r="28" spans="1:18" ht="18" customHeight="1" thickBot="1" x14ac:dyDescent="0.3">
      <c r="A28" s="93">
        <v>17</v>
      </c>
      <c r="B28" s="42">
        <f>IF(Q28=1,[1]SEP!B20*(9/5)+32,IF([1]SEP!B20="","","M"))</f>
        <v>87.800000000000011</v>
      </c>
      <c r="C28" s="42">
        <f>IF(R28=1,[1]SEP!C20*(9/5)+32,"")</f>
        <v>69.800000000000011</v>
      </c>
      <c r="D28" s="42">
        <f t="shared" si="0"/>
        <v>14</v>
      </c>
      <c r="E28" s="42">
        <f t="shared" si="1"/>
        <v>0</v>
      </c>
      <c r="F28" s="43">
        <f>IF(ISBLANK([1]SEP!D20),"",[1]SEP!D20)</f>
        <v>0</v>
      </c>
      <c r="G28" s="44" t="str">
        <f>IF([1]SEP!J20="","",[1]SEP!J20)</f>
        <v>N</v>
      </c>
      <c r="H28" s="45">
        <f>IF(ISBLANK([1]SEP!E20),"",[1]SEP!E20)</f>
        <v>0</v>
      </c>
      <c r="I28" s="44">
        <f>IF(ISBLANK([1]SEP!F20),"",[1]SEP!F20)</f>
        <v>230</v>
      </c>
      <c r="J28" s="42">
        <f>IF(ISBLANK([1]SEP!G20),"",[1]SEP!G20)</f>
        <v>17</v>
      </c>
      <c r="K28" s="86" t="str">
        <f>IF(ISBLANK([1]SEP!H20),"",[1]SEP!H20)</f>
        <v/>
      </c>
      <c r="L28" s="87" t="str">
        <f>IF(ISBLANK([1]SEP!I20),"",[1]SEP!I20)</f>
        <v/>
      </c>
      <c r="N28" s="1">
        <f t="shared" si="2"/>
        <v>79</v>
      </c>
      <c r="O28" s="1">
        <f>IF((J28=O47),I28,0.04)</f>
        <v>0.04</v>
      </c>
      <c r="P28" s="1">
        <f t="shared" si="3"/>
        <v>1</v>
      </c>
      <c r="Q28" s="1" t="b">
        <f>ISNUMBER([1]SEP!B20)</f>
        <v>1</v>
      </c>
      <c r="R28" s="1" t="b">
        <f>ISNUMBER([1]SEP!C20)</f>
        <v>1</v>
      </c>
    </row>
    <row r="29" spans="1:18" ht="18" customHeight="1" thickBot="1" x14ac:dyDescent="0.3">
      <c r="A29" s="94">
        <v>18</v>
      </c>
      <c r="B29" s="46">
        <f>IF(Q29=1,[1]SEP!B21*(9/5)+32,IF([1]SEP!B21="","","M"))</f>
        <v>89.6</v>
      </c>
      <c r="C29" s="46">
        <f>IF(R29=1,[1]SEP!C21*(9/5)+32,"")</f>
        <v>68</v>
      </c>
      <c r="D29" s="46">
        <f t="shared" si="0"/>
        <v>14</v>
      </c>
      <c r="E29" s="46">
        <f t="shared" si="1"/>
        <v>0</v>
      </c>
      <c r="F29" s="53">
        <f>IF(ISBLANK([1]SEP!D21),"",[1]SEP!D21)</f>
        <v>0</v>
      </c>
      <c r="G29" s="54" t="str">
        <f>IF([1]SEP!J21="","",[1]SEP!J21)</f>
        <v>N</v>
      </c>
      <c r="H29" s="55">
        <f>IF(ISBLANK([1]SEP!E21),"",[1]SEP!E21)</f>
        <v>0</v>
      </c>
      <c r="I29" s="54">
        <f>IF(ISBLANK([1]SEP!F21),"",[1]SEP!F21)</f>
        <v>360</v>
      </c>
      <c r="J29" s="46">
        <f>IF(ISBLANK([1]SEP!G21),"",[1]SEP!G21)</f>
        <v>11</v>
      </c>
      <c r="K29" s="86" t="str">
        <f>IF(ISBLANK([1]SEP!H21),"",[1]SEP!H21)</f>
        <v/>
      </c>
      <c r="L29" s="87" t="str">
        <f>IF(ISBLANK([1]SEP!I21),"",[1]SEP!I21)</f>
        <v/>
      </c>
      <c r="N29" s="1">
        <f t="shared" si="2"/>
        <v>79</v>
      </c>
      <c r="O29" s="1">
        <f>IF((J29=O47),I29,0.04)</f>
        <v>0.04</v>
      </c>
      <c r="P29" s="1">
        <f t="shared" si="3"/>
        <v>1</v>
      </c>
      <c r="Q29" s="1" t="b">
        <f>ISNUMBER([1]SEP!B21)</f>
        <v>1</v>
      </c>
      <c r="R29" s="1" t="b">
        <f>ISNUMBER([1]SEP!C21)</f>
        <v>1</v>
      </c>
    </row>
    <row r="30" spans="1:18" ht="18" customHeight="1" thickBot="1" x14ac:dyDescent="0.3">
      <c r="A30" s="93">
        <v>19</v>
      </c>
      <c r="B30" s="42">
        <f>IF(Q30=1,[1]SEP!B22*(9/5)+32,IF([1]SEP!B22="","","M"))</f>
        <v>91.4</v>
      </c>
      <c r="C30" s="42">
        <f>IF(R30=1,[1]SEP!C22*(9/5)+32,"")</f>
        <v>68</v>
      </c>
      <c r="D30" s="42">
        <f t="shared" si="0"/>
        <v>15</v>
      </c>
      <c r="E30" s="42">
        <f t="shared" si="1"/>
        <v>0</v>
      </c>
      <c r="F30" s="43">
        <f>IF(ISBLANK([1]SEP!D22),"",[1]SEP!D22)</f>
        <v>0</v>
      </c>
      <c r="G30" s="44" t="str">
        <f>IF([1]SEP!J22="","",[1]SEP!J22)</f>
        <v>N</v>
      </c>
      <c r="H30" s="45">
        <f>IF(ISBLANK([1]SEP!E22),"",[1]SEP!E22)</f>
        <v>0</v>
      </c>
      <c r="I30" s="44">
        <f>IF(ISBLANK([1]SEP!F22),"",[1]SEP!F22)</f>
        <v>10</v>
      </c>
      <c r="J30" s="42">
        <f>IF(ISBLANK([1]SEP!G22),"",[1]SEP!G22)</f>
        <v>15</v>
      </c>
      <c r="K30" s="86" t="str">
        <f>IF(ISBLANK([1]SEP!H22),"",[1]SEP!H22)</f>
        <v/>
      </c>
      <c r="L30" s="87" t="str">
        <f>IF(ISBLANK([1]SEP!I22),"",[1]SEP!I22)</f>
        <v/>
      </c>
      <c r="N30" s="1">
        <f t="shared" si="2"/>
        <v>80</v>
      </c>
      <c r="O30" s="1">
        <f>IF((J30=O47),I30,0.04)</f>
        <v>0.04</v>
      </c>
      <c r="P30" s="1">
        <f t="shared" si="3"/>
        <v>1</v>
      </c>
      <c r="Q30" s="1" t="b">
        <f>ISNUMBER([1]SEP!B22)</f>
        <v>1</v>
      </c>
      <c r="R30" s="1" t="b">
        <f>ISNUMBER([1]SEP!C22)</f>
        <v>1</v>
      </c>
    </row>
    <row r="31" spans="1:18" ht="18" customHeight="1" thickBot="1" x14ac:dyDescent="0.3">
      <c r="A31" s="94">
        <v>20</v>
      </c>
      <c r="B31" s="46">
        <f>IF(Q31=1,[1]SEP!B23*(9/5)+32,IF([1]SEP!B23="","","M"))</f>
        <v>91.4</v>
      </c>
      <c r="C31" s="46">
        <f>IF(R31=1,[1]SEP!C23*(9/5)+32,"")</f>
        <v>68</v>
      </c>
      <c r="D31" s="46">
        <f t="shared" si="0"/>
        <v>15</v>
      </c>
      <c r="E31" s="46">
        <f t="shared" si="1"/>
        <v>0</v>
      </c>
      <c r="F31" s="53">
        <f>IF(ISBLANK([1]SEP!D23),"",[1]SEP!D23)</f>
        <v>0</v>
      </c>
      <c r="G31" s="54" t="str">
        <f>IF([1]SEP!J23="","",[1]SEP!J23)</f>
        <v>N</v>
      </c>
      <c r="H31" s="55">
        <f>IF(ISBLANK([1]SEP!E23),"",[1]SEP!E23)</f>
        <v>0</v>
      </c>
      <c r="I31" s="54">
        <f>IF(ISBLANK([1]SEP!F23),"",[1]SEP!F23)</f>
        <v>80</v>
      </c>
      <c r="J31" s="46">
        <f>IF(ISBLANK([1]SEP!G23),"",[1]SEP!G23)</f>
        <v>14</v>
      </c>
      <c r="K31" s="86" t="str">
        <f>IF(ISBLANK([1]SEP!H23),"",[1]SEP!H23)</f>
        <v/>
      </c>
      <c r="L31" s="87" t="str">
        <f>IF(ISBLANK([1]SEP!I23),"",[1]SEP!I23)</f>
        <v/>
      </c>
      <c r="N31" s="1">
        <f t="shared" si="2"/>
        <v>80</v>
      </c>
      <c r="O31" s="1">
        <f>IF((J31=O47),I31,0.04)</f>
        <v>0.04</v>
      </c>
      <c r="P31" s="1">
        <f t="shared" si="3"/>
        <v>1</v>
      </c>
      <c r="Q31" s="1" t="b">
        <f>ISNUMBER([1]SEP!B23)</f>
        <v>1</v>
      </c>
      <c r="R31" s="1" t="b">
        <f>ISNUMBER([1]SEP!C23)</f>
        <v>1</v>
      </c>
    </row>
    <row r="32" spans="1:18" ht="18" customHeight="1" thickBot="1" x14ac:dyDescent="0.3">
      <c r="A32" s="93">
        <v>21</v>
      </c>
      <c r="B32" s="42">
        <f>IF(Q32=1,[1]SEP!B24*(9/5)+32,IF([1]SEP!B24="","","M"))</f>
        <v>91.4</v>
      </c>
      <c r="C32" s="42">
        <f>IF(R32=1,[1]SEP!C24*(9/5)+32,"")</f>
        <v>68</v>
      </c>
      <c r="D32" s="42">
        <f t="shared" si="0"/>
        <v>15</v>
      </c>
      <c r="E32" s="42">
        <f t="shared" si="1"/>
        <v>0</v>
      </c>
      <c r="F32" s="43">
        <f>IF(ISBLANK([1]SEP!D24),"",[1]SEP!D24)</f>
        <v>0</v>
      </c>
      <c r="G32" s="44" t="str">
        <f>IF([1]SEP!J24="","",[1]SEP!J24)</f>
        <v>N</v>
      </c>
      <c r="H32" s="45">
        <f>IF(ISBLANK([1]SEP!E24),"",[1]SEP!E24)</f>
        <v>0</v>
      </c>
      <c r="I32" s="44">
        <f>IF(ISBLANK([1]SEP!F24),"",[1]SEP!F24)</f>
        <v>100</v>
      </c>
      <c r="J32" s="42">
        <f>IF(ISBLANK([1]SEP!G24),"",[1]SEP!G24)</f>
        <v>12</v>
      </c>
      <c r="K32" s="86" t="str">
        <f>IF(ISBLANK([1]SEP!H24),"",[1]SEP!H24)</f>
        <v/>
      </c>
      <c r="L32" s="87" t="str">
        <f>IF(ISBLANK([1]SEP!I24),"",[1]SEP!I24)</f>
        <v/>
      </c>
      <c r="N32" s="1">
        <f t="shared" si="2"/>
        <v>80</v>
      </c>
      <c r="O32" s="1">
        <f>IF((J32=O47),I32,0.04)</f>
        <v>0.04</v>
      </c>
      <c r="P32" s="1">
        <f t="shared" si="3"/>
        <v>1</v>
      </c>
      <c r="Q32" s="1" t="b">
        <f>ISNUMBER([1]SEP!B24)</f>
        <v>1</v>
      </c>
      <c r="R32" s="1" t="b">
        <f>ISNUMBER([1]SEP!C24)</f>
        <v>1</v>
      </c>
    </row>
    <row r="33" spans="1:18" ht="18" customHeight="1" thickBot="1" x14ac:dyDescent="0.3">
      <c r="A33" s="94">
        <v>22</v>
      </c>
      <c r="B33" s="46">
        <f>IF(Q33=1,[1]SEP!B25*(9/5)+32,IF([1]SEP!B25="","","M"))</f>
        <v>93.2</v>
      </c>
      <c r="C33" s="46">
        <f>IF(R33=1,[1]SEP!C25*(9/5)+32,"")</f>
        <v>68</v>
      </c>
      <c r="D33" s="46">
        <f t="shared" si="0"/>
        <v>16</v>
      </c>
      <c r="E33" s="46">
        <f t="shared" si="1"/>
        <v>0</v>
      </c>
      <c r="F33" s="53">
        <f>IF(ISBLANK([1]SEP!D25),"",[1]SEP!D25)</f>
        <v>0</v>
      </c>
      <c r="G33" s="54" t="str">
        <f>IF([1]SEP!J25="","",[1]SEP!J25)</f>
        <v>N</v>
      </c>
      <c r="H33" s="55">
        <f>IF(ISBLANK([1]SEP!E25),"",[1]SEP!E25)</f>
        <v>0</v>
      </c>
      <c r="I33" s="54">
        <f>IF(ISBLANK([1]SEP!F25),"",[1]SEP!F25)</f>
        <v>360</v>
      </c>
      <c r="J33" s="46">
        <f>IF(ISBLANK([1]SEP!G25),"",[1]SEP!G25)</f>
        <v>15</v>
      </c>
      <c r="K33" s="86" t="str">
        <f>IF(ISBLANK([1]SEP!H25),"",[1]SEP!H25)</f>
        <v/>
      </c>
      <c r="L33" s="87" t="str">
        <f>IF(ISBLANK([1]SEP!I25),"",[1]SEP!I25)</f>
        <v/>
      </c>
      <c r="N33" s="1">
        <f t="shared" si="2"/>
        <v>81</v>
      </c>
      <c r="O33" s="1">
        <f>IF((J33=O47),I33,0.04)</f>
        <v>0.04</v>
      </c>
      <c r="P33" s="1">
        <f t="shared" si="3"/>
        <v>1</v>
      </c>
      <c r="Q33" s="1" t="b">
        <f>ISNUMBER([1]SEP!B25)</f>
        <v>1</v>
      </c>
      <c r="R33" s="1" t="b">
        <f>ISNUMBER([1]SEP!C25)</f>
        <v>1</v>
      </c>
    </row>
    <row r="34" spans="1:18" ht="18" customHeight="1" thickBot="1" x14ac:dyDescent="0.3">
      <c r="A34" s="93">
        <v>23</v>
      </c>
      <c r="B34" s="42">
        <f>IF(Q34=1,[1]SEP!B26*(9/5)+32,IF([1]SEP!B26="","","M"))</f>
        <v>95</v>
      </c>
      <c r="C34" s="42">
        <f>IF(R34=1,[1]SEP!C26*(9/5)+32,"")</f>
        <v>69.800000000000011</v>
      </c>
      <c r="D34" s="42">
        <f t="shared" si="0"/>
        <v>17</v>
      </c>
      <c r="E34" s="42">
        <f t="shared" si="1"/>
        <v>0</v>
      </c>
      <c r="F34" s="43">
        <f>IF(ISBLANK([1]SEP!D26),"",[1]SEP!D26)</f>
        <v>0</v>
      </c>
      <c r="G34" s="44" t="str">
        <f>IF([1]SEP!J26="","",[1]SEP!J26)</f>
        <v>N</v>
      </c>
      <c r="H34" s="45">
        <f>IF(ISBLANK([1]SEP!E26),"",[1]SEP!E26)</f>
        <v>0</v>
      </c>
      <c r="I34" s="44">
        <f>IF(ISBLANK([1]SEP!F26),"",[1]SEP!F26)</f>
        <v>70</v>
      </c>
      <c r="J34" s="42">
        <f>IF(ISBLANK([1]SEP!G26),"",[1]SEP!G26)</f>
        <v>8</v>
      </c>
      <c r="K34" s="86" t="str">
        <f>IF(ISBLANK([1]SEP!H26),"",[1]SEP!H26)</f>
        <v/>
      </c>
      <c r="L34" s="87" t="str">
        <f>IF(ISBLANK([1]SEP!I26),"",[1]SEP!I26)</f>
        <v/>
      </c>
      <c r="N34" s="1">
        <f t="shared" si="2"/>
        <v>82</v>
      </c>
      <c r="O34" s="1">
        <f>IF((J34=O47),I34,0.04)</f>
        <v>0.04</v>
      </c>
      <c r="P34" s="1">
        <f t="shared" si="3"/>
        <v>1</v>
      </c>
      <c r="Q34" s="1" t="b">
        <f>ISNUMBER([1]SEP!B26)</f>
        <v>1</v>
      </c>
      <c r="R34" s="1" t="b">
        <f>ISNUMBER([1]SEP!C26)</f>
        <v>1</v>
      </c>
    </row>
    <row r="35" spans="1:18" ht="18" customHeight="1" thickBot="1" x14ac:dyDescent="0.3">
      <c r="A35" s="94">
        <v>24</v>
      </c>
      <c r="B35" s="46">
        <f>IF(Q35=1,[1]SEP!B27*(9/5)+32,IF([1]SEP!B27="","","M"))</f>
        <v>91.4</v>
      </c>
      <c r="C35" s="46">
        <f>IF(R35=1,[1]SEP!C27*(9/5)+32,"")</f>
        <v>69.800000000000011</v>
      </c>
      <c r="D35" s="46">
        <f t="shared" si="0"/>
        <v>16</v>
      </c>
      <c r="E35" s="46">
        <f t="shared" si="1"/>
        <v>0</v>
      </c>
      <c r="F35" s="53">
        <f>IF(ISBLANK([1]SEP!D27),"",[1]SEP!D27)</f>
        <v>0</v>
      </c>
      <c r="G35" s="54" t="str">
        <f>IF([1]SEP!J27="","",[1]SEP!J27)</f>
        <v>N</v>
      </c>
      <c r="H35" s="55">
        <f>IF(ISBLANK([1]SEP!E27),"",[1]SEP!E27)</f>
        <v>0</v>
      </c>
      <c r="I35" s="54">
        <f>IF(ISBLANK([1]SEP!F27),"",[1]SEP!F27)</f>
        <v>160</v>
      </c>
      <c r="J35" s="46">
        <f>IF(ISBLANK([1]SEP!G27),"",[1]SEP!G27)</f>
        <v>15</v>
      </c>
      <c r="K35" s="86" t="str">
        <f>IF(ISBLANK([1]SEP!H27),"",[1]SEP!H27)</f>
        <v/>
      </c>
      <c r="L35" s="87" t="str">
        <f>IF(ISBLANK([1]SEP!I27),"",[1]SEP!I27)</f>
        <v/>
      </c>
      <c r="N35" s="1">
        <f t="shared" si="2"/>
        <v>81</v>
      </c>
      <c r="O35" s="1">
        <f>IF((J35=O47),I35,0.04)</f>
        <v>0.04</v>
      </c>
      <c r="P35" s="1">
        <f t="shared" si="3"/>
        <v>1</v>
      </c>
      <c r="Q35" s="1" t="b">
        <f>ISNUMBER([1]SEP!B27)</f>
        <v>1</v>
      </c>
      <c r="R35" s="1" t="b">
        <f>ISNUMBER([1]SEP!C27)</f>
        <v>1</v>
      </c>
    </row>
    <row r="36" spans="1:18" ht="18" customHeight="1" thickBot="1" x14ac:dyDescent="0.3">
      <c r="A36" s="93">
        <v>25</v>
      </c>
      <c r="B36" s="42">
        <f>IF(Q36=1,[1]SEP!B28*(9/5)+32,IF([1]SEP!B28="","","M"))</f>
        <v>89.6</v>
      </c>
      <c r="C36" s="42">
        <f>IF(R36=1,[1]SEP!C28*(9/5)+32,"")</f>
        <v>71.599999999999994</v>
      </c>
      <c r="D36" s="42">
        <f t="shared" si="0"/>
        <v>16</v>
      </c>
      <c r="E36" s="42">
        <f t="shared" si="1"/>
        <v>0</v>
      </c>
      <c r="F36" s="43">
        <f>IF(ISBLANK([1]SEP!D28),"",[1]SEP!D28)</f>
        <v>0.27</v>
      </c>
      <c r="G36" s="44" t="str">
        <f>IF([1]SEP!J28="","",[1]SEP!J28)</f>
        <v>Y</v>
      </c>
      <c r="H36" s="45">
        <f>IF(ISBLANK([1]SEP!E28),"",[1]SEP!E28)</f>
        <v>0</v>
      </c>
      <c r="I36" s="44">
        <f>IF(ISBLANK([1]SEP!F28),"",[1]SEP!F28)</f>
        <v>160</v>
      </c>
      <c r="J36" s="42">
        <f>IF(ISBLANK([1]SEP!G28),"",[1]SEP!G28)</f>
        <v>18</v>
      </c>
      <c r="K36" s="86" t="str">
        <f>IF(ISBLANK([1]SEP!H28),"",[1]SEP!H28)</f>
        <v/>
      </c>
      <c r="L36" s="87" t="str">
        <f>IF(ISBLANK([1]SEP!I28),"",[1]SEP!I28)</f>
        <v/>
      </c>
      <c r="N36" s="1">
        <f t="shared" si="2"/>
        <v>81</v>
      </c>
      <c r="O36" s="1">
        <f>IF((J36=O47),I36,0.04)</f>
        <v>0.04</v>
      </c>
      <c r="P36" s="1">
        <f t="shared" si="3"/>
        <v>1</v>
      </c>
      <c r="Q36" s="1" t="b">
        <f>ISNUMBER([1]SEP!B28)</f>
        <v>1</v>
      </c>
      <c r="R36" s="1" t="b">
        <f>ISNUMBER([1]SEP!C28)</f>
        <v>1</v>
      </c>
    </row>
    <row r="37" spans="1:18" ht="18" customHeight="1" thickBot="1" x14ac:dyDescent="0.3">
      <c r="A37" s="94">
        <v>26</v>
      </c>
      <c r="B37" s="46">
        <f>IF(Q37=1,[1]SEP!B29*(9/5)+32,IF([1]SEP!B29="","","M"))</f>
        <v>77</v>
      </c>
      <c r="C37" s="46">
        <f>IF(R37=1,[1]SEP!C29*(9/5)+32,"")</f>
        <v>69.800000000000011</v>
      </c>
      <c r="D37" s="46">
        <f t="shared" si="0"/>
        <v>8</v>
      </c>
      <c r="E37" s="46">
        <f t="shared" si="1"/>
        <v>0</v>
      </c>
      <c r="F37" s="53">
        <f>IF(ISBLANK([1]SEP!D29),"",[1]SEP!D29)</f>
        <v>4.6900000000000004</v>
      </c>
      <c r="G37" s="54" t="str">
        <f>IF([1]SEP!J29="","",[1]SEP!J29)</f>
        <v>N</v>
      </c>
      <c r="H37" s="55">
        <f>IF(ISBLANK([1]SEP!E29),"",[1]SEP!E29)</f>
        <v>0</v>
      </c>
      <c r="I37" s="54">
        <f>IF(ISBLANK([1]SEP!F29),"",[1]SEP!F29)</f>
        <v>330</v>
      </c>
      <c r="J37" s="46">
        <f>IF(ISBLANK([1]SEP!G29),"",[1]SEP!G29)</f>
        <v>28</v>
      </c>
      <c r="K37" s="86" t="str">
        <f>IF(ISBLANK([1]SEP!H29),"",[1]SEP!H29)</f>
        <v/>
      </c>
      <c r="L37" s="87" t="str">
        <f>IF(ISBLANK([1]SEP!I29),"",[1]SEP!I29)</f>
        <v/>
      </c>
      <c r="N37" s="1">
        <f t="shared" si="2"/>
        <v>73</v>
      </c>
      <c r="O37" s="1">
        <f>IF((J37=O47),I37,0.04)</f>
        <v>0.04</v>
      </c>
      <c r="P37" s="1">
        <f t="shared" si="3"/>
        <v>1</v>
      </c>
      <c r="Q37" s="1" t="b">
        <f>ISNUMBER([1]SEP!B29)</f>
        <v>1</v>
      </c>
      <c r="R37" s="1" t="b">
        <f>ISNUMBER([1]SEP!C29)</f>
        <v>1</v>
      </c>
    </row>
    <row r="38" spans="1:18" ht="18" customHeight="1" thickBot="1" x14ac:dyDescent="0.3">
      <c r="A38" s="93">
        <v>27</v>
      </c>
      <c r="B38" s="42">
        <f>IF(Q38=1,[1]SEP!B30*(9/5)+32,IF([1]SEP!B30="","","M"))</f>
        <v>84.2</v>
      </c>
      <c r="C38" s="42">
        <f>IF(R38=1,[1]SEP!C30*(9/5)+32,"")</f>
        <v>66.2</v>
      </c>
      <c r="D38" s="42">
        <f t="shared" si="0"/>
        <v>10</v>
      </c>
      <c r="E38" s="42">
        <f t="shared" si="1"/>
        <v>0</v>
      </c>
      <c r="F38" s="43">
        <f>IF(ISBLANK([1]SEP!D30),"",[1]SEP!D30)</f>
        <v>0.13</v>
      </c>
      <c r="G38" s="44" t="str">
        <f>IF([1]SEP!J30="","",[1]SEP!J30)</f>
        <v>N</v>
      </c>
      <c r="H38" s="45">
        <f>IF(ISBLANK([1]SEP!E30),"",[1]SEP!E30)</f>
        <v>0</v>
      </c>
      <c r="I38" s="44">
        <f>IF(ISBLANK([1]SEP!F30),"",[1]SEP!F30)</f>
        <v>330</v>
      </c>
      <c r="J38" s="42">
        <f>IF(ISBLANK([1]SEP!G30),"",[1]SEP!G30)</f>
        <v>28</v>
      </c>
      <c r="K38" s="86" t="str">
        <f>IF(ISBLANK([1]SEP!H30),"",[1]SEP!H30)</f>
        <v/>
      </c>
      <c r="L38" s="87" t="str">
        <f>IF(ISBLANK([1]SEP!I30),"",[1]SEP!I30)</f>
        <v/>
      </c>
      <c r="N38" s="1">
        <f t="shared" si="2"/>
        <v>75</v>
      </c>
      <c r="O38" s="1">
        <f>IF((J38=O47),I38,0.04)</f>
        <v>0.04</v>
      </c>
      <c r="P38" s="1">
        <f t="shared" si="3"/>
        <v>1</v>
      </c>
      <c r="Q38" s="1" t="b">
        <f>ISNUMBER([1]SEP!B30)</f>
        <v>1</v>
      </c>
      <c r="R38" s="1" t="b">
        <f>ISNUMBER([1]SEP!C30)</f>
        <v>1</v>
      </c>
    </row>
    <row r="39" spans="1:18" ht="18" customHeight="1" thickBot="1" x14ac:dyDescent="0.3">
      <c r="A39" s="94">
        <v>28</v>
      </c>
      <c r="B39" s="46">
        <f>IF(Q39=1,[1]SEP!B31*(9/5)+32,IF([1]SEP!B31="","","M"))</f>
        <v>86</v>
      </c>
      <c r="C39" s="46">
        <f>IF(R39=1,[1]SEP!C31*(9/5)+32,"")</f>
        <v>62.6</v>
      </c>
      <c r="D39" s="46">
        <f t="shared" si="0"/>
        <v>9</v>
      </c>
      <c r="E39" s="46">
        <f t="shared" si="1"/>
        <v>0</v>
      </c>
      <c r="F39" s="53">
        <f>IF(ISBLANK([1]SEP!D31),"",[1]SEP!D31)</f>
        <v>0</v>
      </c>
      <c r="G39" s="54" t="str">
        <f>IF([1]SEP!J31="","",[1]SEP!J31)</f>
        <v>N</v>
      </c>
      <c r="H39" s="55">
        <f>IF(ISBLANK([1]SEP!E31),"",[1]SEP!E31)</f>
        <v>0</v>
      </c>
      <c r="I39" s="54">
        <f>IF(ISBLANK([1]SEP!F31),"",[1]SEP!F31)</f>
        <v>230</v>
      </c>
      <c r="J39" s="46">
        <f>IF(ISBLANK([1]SEP!G31),"",[1]SEP!G31)</f>
        <v>20</v>
      </c>
      <c r="K39" s="86" t="str">
        <f>IF(ISBLANK([1]SEP!H31),"",[1]SEP!H31)</f>
        <v/>
      </c>
      <c r="L39" s="87" t="str">
        <f>IF(ISBLANK([1]SEP!I31),"",[1]SEP!I31)</f>
        <v/>
      </c>
      <c r="N39" s="1">
        <f t="shared" si="2"/>
        <v>74</v>
      </c>
      <c r="O39" s="1">
        <f>IF((J39=O47),I39,0.04)</f>
        <v>0.04</v>
      </c>
      <c r="P39" s="1">
        <f t="shared" si="3"/>
        <v>1</v>
      </c>
      <c r="Q39" s="1" t="b">
        <f>ISNUMBER([1]SEP!B31)</f>
        <v>1</v>
      </c>
      <c r="R39" s="1" t="b">
        <f>ISNUMBER([1]SEP!C31)</f>
        <v>1</v>
      </c>
    </row>
    <row r="40" spans="1:18" ht="18" customHeight="1" thickBot="1" x14ac:dyDescent="0.3">
      <c r="A40" s="93">
        <v>29</v>
      </c>
      <c r="B40" s="42">
        <f>IF(Q40=1,[1]SEP!B32*(9/5)+32,IF([1]SEP!B32="","","M"))</f>
        <v>87.800000000000011</v>
      </c>
      <c r="C40" s="42">
        <f>IF(R40=1,[1]SEP!C32*(9/5)+32,"")</f>
        <v>66.2</v>
      </c>
      <c r="D40" s="42">
        <f t="shared" si="0"/>
        <v>12</v>
      </c>
      <c r="E40" s="42">
        <f t="shared" si="1"/>
        <v>0</v>
      </c>
      <c r="F40" s="43">
        <f>IF(ISBLANK([1]SEP!D32),"",[1]SEP!D32)</f>
        <v>0</v>
      </c>
      <c r="G40" s="44" t="str">
        <f>IF([1]SEP!J32="","",[1]SEP!J32)</f>
        <v>N</v>
      </c>
      <c r="H40" s="45">
        <f>IF(ISBLANK([1]SEP!E32),"",[1]SEP!E32)</f>
        <v>0</v>
      </c>
      <c r="I40" s="44">
        <f>IF(ISBLANK([1]SEP!F32),"",[1]SEP!F32)</f>
        <v>190</v>
      </c>
      <c r="J40" s="42">
        <f>IF(ISBLANK([1]SEP!G32),"",[1]SEP!G32)</f>
        <v>14</v>
      </c>
      <c r="K40" s="86" t="str">
        <f>IF(ISBLANK([1]SEP!H32),"",[1]SEP!H32)</f>
        <v/>
      </c>
      <c r="L40" s="87" t="str">
        <f>IF(ISBLANK([1]SEP!I32),"",[1]SEP!I32)</f>
        <v/>
      </c>
      <c r="N40" s="1">
        <f t="shared" si="2"/>
        <v>77</v>
      </c>
      <c r="O40" s="1">
        <f>IF((J40=O47),I40,0.04)</f>
        <v>0.04</v>
      </c>
      <c r="P40" s="1">
        <f t="shared" si="3"/>
        <v>1</v>
      </c>
      <c r="Q40" s="1" t="b">
        <f>ISNUMBER([1]SEP!B32)</f>
        <v>1</v>
      </c>
      <c r="R40" s="1" t="b">
        <f>ISNUMBER([1]SEP!C32)</f>
        <v>1</v>
      </c>
    </row>
    <row r="41" spans="1:18" ht="18" customHeight="1" thickBot="1" x14ac:dyDescent="0.3">
      <c r="A41" s="94">
        <v>30</v>
      </c>
      <c r="B41" s="46">
        <f>IF(Q41=1,[1]SEP!B33*(9/5)+32,IF([1]SEP!B33="","","M"))</f>
        <v>89.6</v>
      </c>
      <c r="C41" s="46">
        <f>IF(R41=1,[1]SEP!C33*(9/5)+32,"")</f>
        <v>64.400000000000006</v>
      </c>
      <c r="D41" s="46">
        <f t="shared" si="0"/>
        <v>12</v>
      </c>
      <c r="E41" s="46">
        <f t="shared" si="1"/>
        <v>0</v>
      </c>
      <c r="F41" s="53">
        <f>IF(ISBLANK([1]SEP!D33),"",[1]SEP!D33)</f>
        <v>0</v>
      </c>
      <c r="G41" s="54" t="str">
        <f>IF([1]SEP!J33="","",[1]SEP!J33)</f>
        <v>N</v>
      </c>
      <c r="H41" s="55">
        <f>IF(ISBLANK([1]SEP!E33),"",[1]SEP!E33)</f>
        <v>0</v>
      </c>
      <c r="I41" s="54">
        <f>IF(ISBLANK([1]SEP!F33),"",[1]SEP!F33)</f>
        <v>220</v>
      </c>
      <c r="J41" s="46">
        <f>IF(ISBLANK([1]SEP!G33),"",[1]SEP!G33)</f>
        <v>13</v>
      </c>
      <c r="K41" s="86" t="str">
        <f>IF(ISBLANK([1]SEP!H33),"",[1]SEP!H33)</f>
        <v/>
      </c>
      <c r="L41" s="87" t="str">
        <f>IF(ISBLANK([1]SEP!I33),"",[1]SEP!I33)</f>
        <v/>
      </c>
      <c r="N41" s="1">
        <f t="shared" si="2"/>
        <v>77</v>
      </c>
      <c r="O41" s="1">
        <f>IF((J41=O47),I41,0.04)</f>
        <v>0.04</v>
      </c>
      <c r="P41" s="1">
        <f t="shared" si="3"/>
        <v>1</v>
      </c>
      <c r="Q41" s="1" t="b">
        <f>ISNUMBER([1]SEP!B33)</f>
        <v>1</v>
      </c>
      <c r="R41" s="1" t="b">
        <f>ISNUMBER([1]SEP!C33)</f>
        <v>1</v>
      </c>
    </row>
    <row r="42" spans="1:18" ht="18" customHeight="1" thickBot="1" x14ac:dyDescent="0.3">
      <c r="A42" s="93"/>
      <c r="B42" s="42" t="str">
        <f>IF(Q42=1,[1]SEP!B34*(9/5)+32,IF([1]SEP!B34="","","M"))</f>
        <v/>
      </c>
      <c r="C42" s="42" t="str">
        <f>IF(R42=1,[1]SEP!C34*(9/5)+32,"")</f>
        <v/>
      </c>
      <c r="D42" s="42" t="str">
        <f t="shared" si="0"/>
        <v/>
      </c>
      <c r="E42" s="42" t="str">
        <f t="shared" si="1"/>
        <v/>
      </c>
      <c r="F42" s="43" t="str">
        <f>IF(ISBLANK([1]SEP!D34),"",[1]SEP!D34)</f>
        <v/>
      </c>
      <c r="G42" s="44" t="str">
        <f>IF([1]SEP!J34="","",[1]SEP!J34)</f>
        <v/>
      </c>
      <c r="H42" s="45" t="str">
        <f>IF(ISBLANK([1]SEP!E34),"",[1]SEP!E34)</f>
        <v/>
      </c>
      <c r="I42" s="44" t="str">
        <f>IF(ISBLANK([1]SEP!F34),"",[1]SEP!F34)</f>
        <v/>
      </c>
      <c r="J42" s="42" t="str">
        <f>IF(ISBLANK([1]SEP!G34),"",[1]SEP!G34)</f>
        <v/>
      </c>
      <c r="K42" s="86" t="str">
        <f>IF(ISBLANK([1]SEP!H34),"",[1]SEP!H34)</f>
        <v/>
      </c>
      <c r="L42" s="87" t="str">
        <f>IF(ISBLANK([1]SEP!I34),"",[1]SEP!I34)</f>
        <v/>
      </c>
      <c r="N42" s="1">
        <f t="shared" si="2"/>
        <v>0</v>
      </c>
      <c r="O42" s="1">
        <f>IF((J42=O47),I42,0.04)</f>
        <v>0.04</v>
      </c>
      <c r="P42" s="1">
        <f t="shared" si="3"/>
        <v>1</v>
      </c>
      <c r="Q42" s="1" t="b">
        <f>ISNUMBER([1]SEP!B34)</f>
        <v>0</v>
      </c>
      <c r="R42" s="1" t="b">
        <f>ISNUMBER([1]SEP!C34)</f>
        <v>0</v>
      </c>
    </row>
    <row r="43" spans="1:18" ht="18" customHeight="1" thickBot="1" x14ac:dyDescent="0.25">
      <c r="A43" s="95"/>
      <c r="B43" s="96" t="s">
        <v>28</v>
      </c>
      <c r="C43" s="96"/>
      <c r="D43" s="96"/>
      <c r="E43" s="96"/>
      <c r="F43" s="96"/>
      <c r="G43" s="96"/>
      <c r="H43" s="96"/>
      <c r="I43" s="96" t="s">
        <v>28</v>
      </c>
      <c r="J43" s="96"/>
      <c r="K43" s="86"/>
      <c r="L43" s="86"/>
    </row>
    <row r="44" spans="1:18" ht="18" customHeight="1" x14ac:dyDescent="0.2">
      <c r="A44" s="5"/>
      <c r="B44" s="16"/>
      <c r="C44" s="16"/>
      <c r="D44" s="16"/>
      <c r="E44" s="16"/>
      <c r="F44" s="16"/>
      <c r="G44" s="16"/>
      <c r="H44" s="16"/>
      <c r="I44" s="16"/>
      <c r="J44" s="16"/>
    </row>
    <row r="45" spans="1:18" ht="18" customHeight="1" x14ac:dyDescent="0.25">
      <c r="B45" s="5"/>
      <c r="C45" s="5"/>
      <c r="D45" s="5"/>
      <c r="F45" s="5"/>
      <c r="G45" s="6" t="s">
        <v>37</v>
      </c>
      <c r="H45" s="5"/>
      <c r="I45" s="5"/>
      <c r="J45" s="5"/>
      <c r="K45" s="5"/>
      <c r="L45" s="5"/>
      <c r="O45" s="1" t="s">
        <v>38</v>
      </c>
    </row>
    <row r="46" spans="1:18" ht="18" customHeight="1" thickBot="1" x14ac:dyDescent="0.25">
      <c r="B46" s="5"/>
      <c r="C46" s="5"/>
      <c r="D46" s="5"/>
      <c r="F46" s="5"/>
      <c r="G46" s="5"/>
      <c r="H46" s="5"/>
      <c r="I46" s="5"/>
      <c r="J46" s="5"/>
      <c r="K46" s="5"/>
      <c r="L46" s="5"/>
      <c r="O46" s="1" t="s">
        <v>39</v>
      </c>
    </row>
    <row r="47" spans="1:18" ht="18" customHeight="1" x14ac:dyDescent="0.2">
      <c r="A47" s="57"/>
      <c r="B47" s="60" t="s">
        <v>40</v>
      </c>
      <c r="C47" s="61"/>
      <c r="D47" s="61"/>
      <c r="E47" s="62"/>
      <c r="F47" s="63" t="s">
        <v>41</v>
      </c>
      <c r="G47" s="61"/>
      <c r="H47" s="61"/>
      <c r="I47" s="63"/>
      <c r="J47" s="63" t="s">
        <v>42</v>
      </c>
      <c r="K47" s="61"/>
      <c r="L47" s="64"/>
      <c r="O47" s="1">
        <f>MAXA(J12:J42)</f>
        <v>29</v>
      </c>
    </row>
    <row r="48" spans="1:18" ht="18" customHeight="1" x14ac:dyDescent="0.2">
      <c r="A48" s="57"/>
      <c r="B48" s="65"/>
      <c r="C48" s="66"/>
      <c r="D48" s="5"/>
      <c r="F48" s="66"/>
      <c r="G48" s="66"/>
      <c r="H48" s="66"/>
      <c r="I48" s="5"/>
      <c r="J48" s="66"/>
      <c r="K48" s="66"/>
      <c r="L48" s="67"/>
    </row>
    <row r="49" spans="1:12" ht="18" customHeight="1" x14ac:dyDescent="0.25">
      <c r="A49" s="57"/>
      <c r="B49" s="68" t="s">
        <v>43</v>
      </c>
      <c r="C49" s="47"/>
      <c r="D49" s="101">
        <f>IF(B12="","",MAX(B12:B42))</f>
        <v>98.600000000000009</v>
      </c>
      <c r="E49" s="47"/>
      <c r="F49" s="11" t="s">
        <v>44</v>
      </c>
      <c r="G49" s="48"/>
      <c r="H49" s="102">
        <f>IF(ISBLANK([1]SEP!$D$4),"",SUM(F12:F42))</f>
        <v>10.67</v>
      </c>
      <c r="I49" s="48"/>
      <c r="J49" s="11" t="s">
        <v>45</v>
      </c>
      <c r="K49" s="47"/>
      <c r="L49" s="69">
        <f>IF(O12=0,"",MAXA(O12:O42))</f>
        <v>100</v>
      </c>
    </row>
    <row r="50" spans="1:12" ht="18" customHeight="1" x14ac:dyDescent="0.25">
      <c r="A50" s="57"/>
      <c r="B50" s="70" t="s">
        <v>46</v>
      </c>
      <c r="C50" s="49"/>
      <c r="D50" s="103">
        <f>IF(B12="","",MIN(C12:C42))</f>
        <v>62.6</v>
      </c>
      <c r="E50" s="49"/>
      <c r="F50" s="13" t="s">
        <v>47</v>
      </c>
      <c r="G50" s="15"/>
      <c r="H50" s="104">
        <f>IF(ISBLANK([1]SEP!$D$4),"",(SUM(F12:F42)+AUG!H50))</f>
        <v>45.36</v>
      </c>
      <c r="I50" s="15"/>
      <c r="J50" s="12" t="s">
        <v>48</v>
      </c>
      <c r="K50" s="49"/>
      <c r="L50" s="71">
        <f>IF(J12="","",MAXA(J12:J42))</f>
        <v>29</v>
      </c>
    </row>
    <row r="51" spans="1:12" ht="18" customHeight="1" x14ac:dyDescent="0.25">
      <c r="A51" s="57"/>
      <c r="B51" s="72" t="s">
        <v>49</v>
      </c>
      <c r="C51" s="47"/>
      <c r="D51" s="101">
        <f>IF(B12="","",SUM(B12:B42)/COUNTIF(B12:B42,"&gt;0"))</f>
        <v>86.72</v>
      </c>
      <c r="E51" s="47"/>
      <c r="F51" s="10" t="s">
        <v>50</v>
      </c>
      <c r="G51" s="48"/>
      <c r="H51" s="105">
        <f>IF(ISBLANK([1]SEP!$D$4),"",COUNTIF(F12:F43,"&gt;=.01"))</f>
        <v>10</v>
      </c>
      <c r="I51" s="48"/>
      <c r="J51" s="10"/>
      <c r="K51" s="48"/>
      <c r="L51" s="69"/>
    </row>
    <row r="52" spans="1:12" ht="18" customHeight="1" x14ac:dyDescent="0.25">
      <c r="A52" s="57"/>
      <c r="B52" s="73" t="s">
        <v>51</v>
      </c>
      <c r="C52" s="49"/>
      <c r="D52" s="103">
        <f>IF(B12="","",SUM(C12:C42)/COUNTIF(C12:C42,"&gt;0"))</f>
        <v>70.279999999999987</v>
      </c>
      <c r="E52" s="50"/>
      <c r="F52" s="12" t="s">
        <v>52</v>
      </c>
      <c r="G52" s="15"/>
      <c r="H52" s="106">
        <f>IF(ISBLANK([1]SEP!$D$4),"",COUNTIF(F12:F43,"&gt;=.5"))</f>
        <v>4</v>
      </c>
      <c r="I52" s="15"/>
      <c r="J52" s="12"/>
      <c r="K52" s="15"/>
      <c r="L52" s="71"/>
    </row>
    <row r="53" spans="1:12" ht="18" customHeight="1" x14ac:dyDescent="0.25">
      <c r="A53" s="57"/>
      <c r="B53" s="72" t="s">
        <v>53</v>
      </c>
      <c r="C53" s="47"/>
      <c r="D53" s="101">
        <f>IF(N12&lt;&gt;0,SUMIF(N12:N42,"&gt;0")/COUNTIF(N12:N42,"&gt;0"),"")</f>
        <v>78.566666666666663</v>
      </c>
      <c r="E53" s="47"/>
      <c r="F53" s="10" t="s">
        <v>54</v>
      </c>
      <c r="G53" s="48"/>
      <c r="H53" s="105">
        <f>IF(ISBLANK([1]SEP!$D$4),"",COUNTIF(H12:H43,"&gt;=.5"))</f>
        <v>0</v>
      </c>
      <c r="I53" s="48"/>
      <c r="J53" s="47"/>
      <c r="K53" s="47"/>
      <c r="L53" s="107"/>
    </row>
    <row r="54" spans="1:12" ht="18" customHeight="1" x14ac:dyDescent="0.25">
      <c r="A54" s="57"/>
      <c r="B54" s="74" t="s">
        <v>55</v>
      </c>
      <c r="C54" s="49"/>
      <c r="D54" s="106">
        <f>IF(B12="","",SUM(D12:D42))</f>
        <v>407</v>
      </c>
      <c r="E54" s="49"/>
      <c r="F54" s="12" t="s">
        <v>56</v>
      </c>
      <c r="G54" s="15"/>
      <c r="H54" s="106">
        <f>IF(ISBLANK([1]SEP!$D$4),"",COUNTIF(H12:H43,"&gt;=1"))</f>
        <v>0</v>
      </c>
      <c r="I54" s="15"/>
      <c r="J54" s="14"/>
      <c r="K54" s="15"/>
      <c r="L54" s="108"/>
    </row>
    <row r="55" spans="1:12" ht="18" customHeight="1" x14ac:dyDescent="0.25">
      <c r="A55" s="57"/>
      <c r="B55" s="75" t="s">
        <v>57</v>
      </c>
      <c r="C55" s="47"/>
      <c r="D55" s="105">
        <f>IF(B12="","",SUM(E12:E42))</f>
        <v>0</v>
      </c>
      <c r="E55" s="47"/>
      <c r="F55" s="76"/>
      <c r="G55" s="76"/>
      <c r="H55" s="76"/>
      <c r="I55" s="47"/>
      <c r="J55" s="47"/>
      <c r="K55" s="47"/>
      <c r="L55" s="77"/>
    </row>
    <row r="56" spans="1:12" ht="18" customHeight="1" x14ac:dyDescent="0.25">
      <c r="A56" s="57"/>
      <c r="B56" s="70" t="s">
        <v>58</v>
      </c>
      <c r="C56" s="15"/>
      <c r="D56" s="103">
        <f>IF(B12="","",COUNTIF(B12:B43,"&gt;89"))</f>
        <v>13</v>
      </c>
      <c r="E56" s="49"/>
      <c r="F56" s="12" t="s">
        <v>59</v>
      </c>
      <c r="G56" s="15"/>
      <c r="H56" s="106">
        <f>IF(G12="","",COUNTIF(G11:G42,"=Y"))</f>
        <v>3</v>
      </c>
      <c r="I56" s="49"/>
      <c r="J56" s="49"/>
      <c r="K56" s="49"/>
      <c r="L56" s="78"/>
    </row>
    <row r="57" spans="1:12" ht="18" customHeight="1" thickBot="1" x14ac:dyDescent="0.3">
      <c r="A57" s="57"/>
      <c r="B57" s="109" t="s">
        <v>60</v>
      </c>
      <c r="C57" s="110"/>
      <c r="D57" s="111">
        <f>IF(C12="","",COUNTIF(C12:C43,"&lt;33"))</f>
        <v>0</v>
      </c>
      <c r="E57" s="79"/>
      <c r="F57" s="79"/>
      <c r="G57" s="79"/>
      <c r="H57" s="80"/>
      <c r="I57" s="79"/>
      <c r="J57" s="79"/>
      <c r="K57" s="79"/>
      <c r="L57" s="81"/>
    </row>
    <row r="60" spans="1:12" x14ac:dyDescent="0.15">
      <c r="D60" s="2"/>
      <c r="H60" s="2"/>
      <c r="K60" s="4"/>
    </row>
    <row r="61" spans="1:12" x14ac:dyDescent="0.15">
      <c r="C61" s="2"/>
      <c r="G61" s="2"/>
      <c r="J61" s="4"/>
    </row>
    <row r="62" spans="1:12" x14ac:dyDescent="0.15">
      <c r="C62" s="2"/>
      <c r="J62" s="3"/>
    </row>
    <row r="63" spans="1:12" x14ac:dyDescent="0.15">
      <c r="C63" s="2"/>
      <c r="G63" s="2"/>
      <c r="J63" s="3"/>
    </row>
  </sheetData>
  <mergeCells count="1">
    <mergeCell ref="A1:J7"/>
  </mergeCells>
  <phoneticPr fontId="0" type="noConversion"/>
  <conditionalFormatting sqref="B12:B42 L12:L42">
    <cfRule type="cellIs" dxfId="23" priority="5" stopIfTrue="1" operator="equal">
      <formula>MAX($B$11:$B$43)</formula>
    </cfRule>
  </conditionalFormatting>
  <conditionalFormatting sqref="C12:C42">
    <cfRule type="cellIs" dxfId="22" priority="4" stopIfTrue="1" operator="equal">
      <formula>MIN($C$12:$C$41)</formula>
    </cfRule>
  </conditionalFormatting>
  <conditionalFormatting sqref="F11 F43">
    <cfRule type="cellIs" dxfId="21" priority="1" stopIfTrue="1" operator="between">
      <formula>0.01</formula>
      <formula>0.1</formula>
    </cfRule>
    <cfRule type="cellIs" dxfId="20" priority="2" stopIfTrue="1" operator="greaterThan">
      <formula>0.1</formula>
    </cfRule>
  </conditionalFormatting>
  <conditionalFormatting sqref="F12:F42">
    <cfRule type="cellIs" dxfId="19" priority="6" stopIfTrue="1" operator="equal">
      <formula>MAX($F$11:$F$43)</formula>
    </cfRule>
  </conditionalFormatting>
  <conditionalFormatting sqref="J12:J42">
    <cfRule type="cellIs" dxfId="18" priority="3" stopIfTrue="1" operator="equal">
      <formula>MAXA($J$11:$J$43)</formula>
    </cfRule>
  </conditionalFormatting>
  <printOptions gridLinesSet="0"/>
  <pageMargins left="0.5" right="0.5" top="0.5" bottom="0.5" header="0.5" footer="0.5"/>
  <pageSetup scale="67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AA30DF0A0C304BBEDBE5205A3C4591" ma:contentTypeVersion="11" ma:contentTypeDescription="Create a new document." ma:contentTypeScope="" ma:versionID="52f082eb75cef4cbbb81f78e2a519ec8">
  <xsd:schema xmlns:xsd="http://www.w3.org/2001/XMLSchema" xmlns:xs="http://www.w3.org/2001/XMLSchema" xmlns:p="http://schemas.microsoft.com/office/2006/metadata/properties" xmlns:ns2="1321e8d7-401b-4116-9d2f-a6ea8fa92220" targetNamespace="http://schemas.microsoft.com/office/2006/metadata/properties" ma:root="true" ma:fieldsID="806f0b8fb4dc1210d9e9b8e336edcbb8" ns2:_="">
    <xsd:import namespace="1321e8d7-401b-4116-9d2f-a6ea8fa922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21e8d7-401b-4116-9d2f-a6ea8fa922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8A98F4-72AA-4FD4-A417-803FC33FCB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21e8d7-401b-4116-9d2f-a6ea8fa922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919BD5-FCD9-4227-AE86-F08A6AE376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C848AD7-D855-48D8-BBDD-D4AE6F4F78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158</vt:i4>
      </vt:variant>
    </vt:vector>
  </HeadingPairs>
  <TitlesOfParts>
    <vt:vector size="171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SUM</vt:lpstr>
      <vt:lpstr>APR!_GRP_1_DEGDAYS_</vt:lpstr>
      <vt:lpstr>AUG!_GRP_1_DEGDAYS_</vt:lpstr>
      <vt:lpstr>DEC!_GRP_1_DEGDAYS_</vt:lpstr>
      <vt:lpstr>FEB!_GRP_1_DEGDAYS_</vt:lpstr>
      <vt:lpstr>JUL!_GRP_1_DEGDAYS_</vt:lpstr>
      <vt:lpstr>JUN!_GRP_1_DEGDAYS_</vt:lpstr>
      <vt:lpstr>MAR!_GRP_1_DEGDAYS_</vt:lpstr>
      <vt:lpstr>MAY!_GRP_1_DEGDAYS_</vt:lpstr>
      <vt:lpstr>NOV!_GRP_1_DEGDAYS_</vt:lpstr>
      <vt:lpstr>OCT!_GRP_1_DEGDAYS_</vt:lpstr>
      <vt:lpstr>SEP!_GRP_1_DEGDAYS_</vt:lpstr>
      <vt:lpstr>_GRP_1_DEGDAYS_</vt:lpstr>
      <vt:lpstr>APR!_GRP_1_PRECIP__</vt:lpstr>
      <vt:lpstr>AUG!_GRP_1_PRECIP__</vt:lpstr>
      <vt:lpstr>DEC!_GRP_1_PRECIP__</vt:lpstr>
      <vt:lpstr>FEB!_GRP_1_PRECIP__</vt:lpstr>
      <vt:lpstr>JUL!_GRP_1_PRECIP__</vt:lpstr>
      <vt:lpstr>JUN!_GRP_1_PRECIP__</vt:lpstr>
      <vt:lpstr>MAR!_GRP_1_PRECIP__</vt:lpstr>
      <vt:lpstr>MAY!_GRP_1_PRECIP__</vt:lpstr>
      <vt:lpstr>NOV!_GRP_1_PRECIP__</vt:lpstr>
      <vt:lpstr>OCT!_GRP_1_PRECIP__</vt:lpstr>
      <vt:lpstr>SEP!_GRP_1_PRECIP__</vt:lpstr>
      <vt:lpstr>_GRP_1_PRECIP__</vt:lpstr>
      <vt:lpstr>APR!_GRP_1_TEMPS___</vt:lpstr>
      <vt:lpstr>AUG!_GRP_1_TEMPS___</vt:lpstr>
      <vt:lpstr>DEC!_GRP_1_TEMPS___</vt:lpstr>
      <vt:lpstr>FEB!_GRP_1_TEMPS___</vt:lpstr>
      <vt:lpstr>JUL!_GRP_1_TEMPS___</vt:lpstr>
      <vt:lpstr>JUN!_GRP_1_TEMPS___</vt:lpstr>
      <vt:lpstr>MAR!_GRP_1_TEMPS___</vt:lpstr>
      <vt:lpstr>MAY!_GRP_1_TEMPS___</vt:lpstr>
      <vt:lpstr>NOV!_GRP_1_TEMPS___</vt:lpstr>
      <vt:lpstr>OCT!_GRP_1_TEMPS___</vt:lpstr>
      <vt:lpstr>SEP!_GRP_1_TEMPS___</vt:lpstr>
      <vt:lpstr>_GRP_1_TEMPS___</vt:lpstr>
      <vt:lpstr>APR!_GRP_1_WINDS___</vt:lpstr>
      <vt:lpstr>AUG!_GRP_1_WINDS___</vt:lpstr>
      <vt:lpstr>DEC!_GRP_1_WINDS___</vt:lpstr>
      <vt:lpstr>FEB!_GRP_1_WINDS___</vt:lpstr>
      <vt:lpstr>JUL!_GRP_1_WINDS___</vt:lpstr>
      <vt:lpstr>JUN!_GRP_1_WINDS___</vt:lpstr>
      <vt:lpstr>MAR!_GRP_1_WINDS___</vt:lpstr>
      <vt:lpstr>MAY!_GRP_1_WINDS___</vt:lpstr>
      <vt:lpstr>NOV!_GRP_1_WINDS___</vt:lpstr>
      <vt:lpstr>OCT!_GRP_1_WINDS___</vt:lpstr>
      <vt:lpstr>SEP!_GRP_1_WINDS___</vt:lpstr>
      <vt:lpstr>_GRP_1_WINDS___</vt:lpstr>
      <vt:lpstr>APR!_GRP_2_DEGDAYS_</vt:lpstr>
      <vt:lpstr>AUG!_GRP_2_DEGDAYS_</vt:lpstr>
      <vt:lpstr>DEC!_GRP_2_DEGDAYS_</vt:lpstr>
      <vt:lpstr>FEB!_GRP_2_DEGDAYS_</vt:lpstr>
      <vt:lpstr>JUL!_GRP_2_DEGDAYS_</vt:lpstr>
      <vt:lpstr>JUN!_GRP_2_DEGDAYS_</vt:lpstr>
      <vt:lpstr>MAR!_GRP_2_DEGDAYS_</vt:lpstr>
      <vt:lpstr>MAY!_GRP_2_DEGDAYS_</vt:lpstr>
      <vt:lpstr>NOV!_GRP_2_DEGDAYS_</vt:lpstr>
      <vt:lpstr>OCT!_GRP_2_DEGDAYS_</vt:lpstr>
      <vt:lpstr>SEP!_GRP_2_DEGDAYS_</vt:lpstr>
      <vt:lpstr>_GRP_2_DEGDAYS_</vt:lpstr>
      <vt:lpstr>APR!_GRP_2_PRECIP__</vt:lpstr>
      <vt:lpstr>AUG!_GRP_2_PRECIP__</vt:lpstr>
      <vt:lpstr>DEC!_GRP_2_PRECIP__</vt:lpstr>
      <vt:lpstr>FEB!_GRP_2_PRECIP__</vt:lpstr>
      <vt:lpstr>JUL!_GRP_2_PRECIP__</vt:lpstr>
      <vt:lpstr>JUN!_GRP_2_PRECIP__</vt:lpstr>
      <vt:lpstr>MAR!_GRP_2_PRECIP__</vt:lpstr>
      <vt:lpstr>MAY!_GRP_2_PRECIP__</vt:lpstr>
      <vt:lpstr>NOV!_GRP_2_PRECIP__</vt:lpstr>
      <vt:lpstr>OCT!_GRP_2_PRECIP__</vt:lpstr>
      <vt:lpstr>SEP!_GRP_2_PRECIP__</vt:lpstr>
      <vt:lpstr>_GRP_2_PRECIP__</vt:lpstr>
      <vt:lpstr>APR!_GRP_2_TEMPS___</vt:lpstr>
      <vt:lpstr>AUG!_GRP_2_TEMPS___</vt:lpstr>
      <vt:lpstr>DEC!_GRP_2_TEMPS___</vt:lpstr>
      <vt:lpstr>FEB!_GRP_2_TEMPS___</vt:lpstr>
      <vt:lpstr>JUL!_GRP_2_TEMPS___</vt:lpstr>
      <vt:lpstr>JUN!_GRP_2_TEMPS___</vt:lpstr>
      <vt:lpstr>MAR!_GRP_2_TEMPS___</vt:lpstr>
      <vt:lpstr>MAY!_GRP_2_TEMPS___</vt:lpstr>
      <vt:lpstr>NOV!_GRP_2_TEMPS___</vt:lpstr>
      <vt:lpstr>OCT!_GRP_2_TEMPS___</vt:lpstr>
      <vt:lpstr>SEP!_GRP_2_TEMPS___</vt:lpstr>
      <vt:lpstr>_GRP_2_TEMPS___</vt:lpstr>
      <vt:lpstr>APR!_GRP_X_DEGDAYS_</vt:lpstr>
      <vt:lpstr>AUG!_GRP_X_DEGDAYS_</vt:lpstr>
      <vt:lpstr>DEC!_GRP_X_DEGDAYS_</vt:lpstr>
      <vt:lpstr>FEB!_GRP_X_DEGDAYS_</vt:lpstr>
      <vt:lpstr>JUL!_GRP_X_DEGDAYS_</vt:lpstr>
      <vt:lpstr>JUN!_GRP_X_DEGDAYS_</vt:lpstr>
      <vt:lpstr>MAR!_GRP_X_DEGDAYS_</vt:lpstr>
      <vt:lpstr>MAY!_GRP_X_DEGDAYS_</vt:lpstr>
      <vt:lpstr>NOV!_GRP_X_DEGDAYS_</vt:lpstr>
      <vt:lpstr>OCT!_GRP_X_DEGDAYS_</vt:lpstr>
      <vt:lpstr>SEP!_GRP_X_DEGDAYS_</vt:lpstr>
      <vt:lpstr>_GRP_X_DEGDAYS_</vt:lpstr>
      <vt:lpstr>APR!_GRP_X_PRECIP__</vt:lpstr>
      <vt:lpstr>AUG!_GRP_X_PRECIP__</vt:lpstr>
      <vt:lpstr>DEC!_GRP_X_PRECIP__</vt:lpstr>
      <vt:lpstr>FEB!_GRP_X_PRECIP__</vt:lpstr>
      <vt:lpstr>JUL!_GRP_X_PRECIP__</vt:lpstr>
      <vt:lpstr>JUN!_GRP_X_PRECIP__</vt:lpstr>
      <vt:lpstr>MAR!_GRP_X_PRECIP__</vt:lpstr>
      <vt:lpstr>MAY!_GRP_X_PRECIP__</vt:lpstr>
      <vt:lpstr>NOV!_GRP_X_PRECIP__</vt:lpstr>
      <vt:lpstr>OCT!_GRP_X_PRECIP__</vt:lpstr>
      <vt:lpstr>SEP!_GRP_X_PRECIP__</vt:lpstr>
      <vt:lpstr>_GRP_X_PRECIP__</vt:lpstr>
      <vt:lpstr>APR!_GRP_X_TEMPS___</vt:lpstr>
      <vt:lpstr>AUG!_GRP_X_TEMPS___</vt:lpstr>
      <vt:lpstr>DEC!_GRP_X_TEMPS___</vt:lpstr>
      <vt:lpstr>FEB!_GRP_X_TEMPS___</vt:lpstr>
      <vt:lpstr>JUL!_GRP_X_TEMPS___</vt:lpstr>
      <vt:lpstr>JUN!_GRP_X_TEMPS___</vt:lpstr>
      <vt:lpstr>MAR!_GRP_X_TEMPS___</vt:lpstr>
      <vt:lpstr>MAY!_GRP_X_TEMPS___</vt:lpstr>
      <vt:lpstr>NOV!_GRP_X_TEMPS___</vt:lpstr>
      <vt:lpstr>OCT!_GRP_X_TEMPS___</vt:lpstr>
      <vt:lpstr>SEP!_GRP_X_TEMPS___</vt:lpstr>
      <vt:lpstr>_GRP_X_TEMPS___</vt:lpstr>
      <vt:lpstr>APR!_GRP_X_WINDS___</vt:lpstr>
      <vt:lpstr>AUG!_GRP_X_WINDS___</vt:lpstr>
      <vt:lpstr>DEC!_GRP_X_WINDS___</vt:lpstr>
      <vt:lpstr>FEB!_GRP_X_WINDS___</vt:lpstr>
      <vt:lpstr>JUL!_GRP_X_WINDS___</vt:lpstr>
      <vt:lpstr>JUN!_GRP_X_WINDS___</vt:lpstr>
      <vt:lpstr>MAR!_GRP_X_WINDS___</vt:lpstr>
      <vt:lpstr>MAY!_GRP_X_WINDS___</vt:lpstr>
      <vt:lpstr>NOV!_GRP_X_WINDS___</vt:lpstr>
      <vt:lpstr>OCT!_GRP_X_WINDS___</vt:lpstr>
      <vt:lpstr>SEP!_GRP_X_WINDS___</vt:lpstr>
      <vt:lpstr>_GRP_X_WINDS___</vt:lpstr>
      <vt:lpstr>APR!HELP</vt:lpstr>
      <vt:lpstr>AUG!HELP</vt:lpstr>
      <vt:lpstr>DEC!HELP</vt:lpstr>
      <vt:lpstr>FEB!HELP</vt:lpstr>
      <vt:lpstr>JUL!HELP</vt:lpstr>
      <vt:lpstr>JUN!HELP</vt:lpstr>
      <vt:lpstr>MAR!HELP</vt:lpstr>
      <vt:lpstr>MAY!HELP</vt:lpstr>
      <vt:lpstr>NOV!HELP</vt:lpstr>
      <vt:lpstr>OCT!HELP</vt:lpstr>
      <vt:lpstr>SEP!HELP</vt:lpstr>
      <vt:lpstr>SUM!HELP</vt:lpstr>
      <vt:lpstr>HELP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  <vt:lpstr>SUM!Print_Area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Cindy L. Howell</dc:creator>
  <cp:keywords/>
  <dc:description/>
  <cp:lastModifiedBy>Vasko, Steven F CIV USAF 18 ASOG (USA)</cp:lastModifiedBy>
  <cp:revision/>
  <dcterms:created xsi:type="dcterms:W3CDTF">1998-12-28T18:16:51Z</dcterms:created>
  <dcterms:modified xsi:type="dcterms:W3CDTF">2024-12-17T06:27:22Z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0x0101009BAA30DF0A0C304BBEDBE5205A3C4591</vt:lpwstr>
  </property>
</Properties>
</file>